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90" windowHeight="7155" tabRatio="974"/>
  </bookViews>
  <sheets>
    <sheet name="JUV" sheetId="1" r:id="rId1"/>
    <sheet name="M 18" sheetId="4" r:id="rId2"/>
    <sheet name="M 15" sheetId="5" r:id="rId3"/>
    <sheet name="M 13" sheetId="8" r:id="rId4"/>
    <sheet name="ALBATROS" sheetId="10" r:id="rId5"/>
    <sheet name="EAGLES" sheetId="9" r:id="rId6"/>
    <sheet name="BIRDIES" sheetId="7" r:id="rId7"/>
    <sheet name="PROMOCIONALES" sheetId="6" r:id="rId8"/>
    <sheet name="5 H Y H.A. Y GGII" sheetId="12" r:id="rId9"/>
    <sheet name="ENTREGA C-HCP" sheetId="13" r:id="rId10"/>
    <sheet name="ENTREGA S-HCP" sheetId="14" r:id="rId11"/>
    <sheet name="HORARIOS" sheetId="16" r:id="rId12"/>
    <sheet name="TODOS GROSS" sheetId="15" state="hidden" r:id="rId13"/>
  </sheets>
  <calcPr calcId="125725"/>
</workbook>
</file>

<file path=xl/calcChain.xml><?xml version="1.0" encoding="utf-8"?>
<calcChain xmlns="http://schemas.openxmlformats.org/spreadsheetml/2006/main">
  <c r="K13" i="4"/>
  <c r="K15"/>
  <c r="Y13"/>
  <c r="X13"/>
  <c r="W13"/>
  <c r="Y12"/>
  <c r="X12"/>
  <c r="W12"/>
  <c r="K12"/>
  <c r="D63" i="14"/>
  <c r="B63"/>
  <c r="A63"/>
  <c r="D62"/>
  <c r="B62"/>
  <c r="A62"/>
  <c r="D61"/>
  <c r="B61"/>
  <c r="A61"/>
  <c r="D60"/>
  <c r="B60"/>
  <c r="A60"/>
  <c r="D59"/>
  <c r="B59"/>
  <c r="A59"/>
  <c r="D12"/>
  <c r="C12"/>
  <c r="B12"/>
  <c r="A12"/>
  <c r="G11" i="8"/>
  <c r="H11" s="1"/>
  <c r="G12"/>
  <c r="H12" s="1"/>
  <c r="G13"/>
  <c r="H13"/>
  <c r="G14"/>
  <c r="H14" s="1"/>
  <c r="G23"/>
  <c r="H23" s="1"/>
  <c r="G22"/>
  <c r="H22" s="1"/>
  <c r="G21"/>
  <c r="H21" s="1"/>
  <c r="G19"/>
  <c r="H19" s="1"/>
  <c r="G20"/>
  <c r="H20" s="1"/>
  <c r="G18"/>
  <c r="H18" s="1"/>
  <c r="G17"/>
  <c r="H17" s="1"/>
  <c r="G15"/>
  <c r="H15" s="1"/>
  <c r="G16"/>
  <c r="H16" s="1"/>
  <c r="G10"/>
  <c r="H10" s="1"/>
  <c r="G21" i="5"/>
  <c r="G27"/>
  <c r="G22"/>
  <c r="G24"/>
  <c r="G29"/>
  <c r="G34"/>
  <c r="G16"/>
  <c r="G15"/>
  <c r="G10"/>
  <c r="G32"/>
  <c r="G36"/>
  <c r="G38"/>
  <c r="G26"/>
  <c r="G35"/>
  <c r="G18"/>
  <c r="G31"/>
  <c r="G39"/>
  <c r="G11"/>
  <c r="G28"/>
  <c r="G19"/>
  <c r="G20"/>
  <c r="G33"/>
  <c r="G17"/>
  <c r="G25"/>
  <c r="G37"/>
  <c r="G14"/>
  <c r="G30"/>
  <c r="G23"/>
  <c r="G13"/>
  <c r="G12"/>
  <c r="I75" i="16"/>
  <c r="I72"/>
  <c r="I71"/>
  <c r="I69"/>
  <c r="I68"/>
  <c r="I67"/>
  <c r="I66"/>
  <c r="I65"/>
  <c r="I64"/>
  <c r="I63"/>
  <c r="I62"/>
  <c r="I61"/>
  <c r="I60"/>
  <c r="I59"/>
  <c r="I58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6"/>
  <c r="I34"/>
  <c r="I33"/>
  <c r="I32"/>
  <c r="I31"/>
  <c r="I30"/>
  <c r="I29"/>
  <c r="I28"/>
  <c r="I27"/>
  <c r="I26"/>
  <c r="I25"/>
  <c r="I24"/>
  <c r="I23"/>
  <c r="I22"/>
  <c r="I21"/>
  <c r="I19"/>
  <c r="I18"/>
  <c r="I16"/>
  <c r="I15"/>
  <c r="I14"/>
  <c r="I13"/>
  <c r="I12"/>
  <c r="I11"/>
  <c r="I10"/>
  <c r="J37" s="1"/>
  <c r="J74" l="1"/>
  <c r="J75" s="1"/>
  <c r="G25" i="1" l="1"/>
  <c r="G27"/>
  <c r="G24"/>
  <c r="G26"/>
  <c r="G23"/>
  <c r="G22"/>
  <c r="G14" l="1"/>
  <c r="G16"/>
  <c r="G13"/>
  <c r="G15"/>
  <c r="G12"/>
  <c r="G11"/>
  <c r="D30" i="9" l="1"/>
  <c r="D9"/>
  <c r="D11"/>
  <c r="D12"/>
  <c r="D17"/>
  <c r="D19"/>
  <c r="D18"/>
  <c r="D20"/>
  <c r="D11" i="6"/>
  <c r="D14"/>
  <c r="D13"/>
  <c r="D12"/>
  <c r="D10"/>
  <c r="D16"/>
  <c r="D15"/>
  <c r="D14" i="10"/>
  <c r="D24"/>
  <c r="D12"/>
  <c r="D16"/>
  <c r="D13"/>
  <c r="D10"/>
  <c r="D17"/>
  <c r="D15"/>
  <c r="D11"/>
  <c r="H21" i="5" l="1"/>
  <c r="H39"/>
  <c r="H38"/>
  <c r="H34"/>
  <c r="H37"/>
  <c r="H31"/>
  <c r="H30"/>
  <c r="H36"/>
  <c r="H28"/>
  <c r="H35"/>
  <c r="H27"/>
  <c r="H25"/>
  <c r="H23"/>
  <c r="H33"/>
  <c r="H20"/>
  <c r="H32"/>
  <c r="H26"/>
  <c r="H24"/>
  <c r="H19"/>
  <c r="H29"/>
  <c r="H22"/>
  <c r="H15"/>
  <c r="H14"/>
  <c r="H16"/>
  <c r="H13"/>
  <c r="G15" i="4"/>
  <c r="H15" s="1"/>
  <c r="H14" i="1"/>
  <c r="H16"/>
  <c r="H13"/>
  <c r="H15"/>
  <c r="G42" i="13"/>
  <c r="G41"/>
  <c r="H25" i="1"/>
  <c r="H18" i="5" l="1"/>
  <c r="D70" i="14" l="1"/>
  <c r="B70"/>
  <c r="A70"/>
  <c r="D69"/>
  <c r="B69"/>
  <c r="A69"/>
  <c r="D68"/>
  <c r="B68"/>
  <c r="A68"/>
  <c r="D67"/>
  <c r="B67"/>
  <c r="A67"/>
  <c r="D66"/>
  <c r="B66"/>
  <c r="A66"/>
  <c r="D65"/>
  <c r="B65"/>
  <c r="A65"/>
  <c r="D58"/>
  <c r="B58"/>
  <c r="A58"/>
  <c r="D57"/>
  <c r="B57"/>
  <c r="A57"/>
  <c r="D56"/>
  <c r="B56"/>
  <c r="A56"/>
  <c r="D55"/>
  <c r="B55"/>
  <c r="A55"/>
  <c r="D54"/>
  <c r="B54"/>
  <c r="A54"/>
  <c r="G48" i="13"/>
  <c r="H48" s="1"/>
  <c r="G47"/>
  <c r="H47" s="1"/>
  <c r="H42"/>
  <c r="H41"/>
  <c r="G36"/>
  <c r="H36" s="1"/>
  <c r="G35"/>
  <c r="H35" s="1"/>
  <c r="G30"/>
  <c r="H30" s="1"/>
  <c r="G29"/>
  <c r="H29" s="1"/>
  <c r="G24"/>
  <c r="H24" s="1"/>
  <c r="G23"/>
  <c r="H23" s="1"/>
  <c r="H50" i="5" l="1"/>
  <c r="H48"/>
  <c r="H10"/>
  <c r="H17"/>
  <c r="H12"/>
  <c r="H11"/>
  <c r="G18" i="4"/>
  <c r="H18" s="1"/>
  <c r="G22"/>
  <c r="H22" s="1"/>
  <c r="G13"/>
  <c r="H13" s="1"/>
  <c r="G20"/>
  <c r="H20" s="1"/>
  <c r="G16"/>
  <c r="H16" s="1"/>
  <c r="G21"/>
  <c r="H21" s="1"/>
  <c r="G17"/>
  <c r="H17" s="1"/>
  <c r="G11"/>
  <c r="H11" s="1"/>
  <c r="G14"/>
  <c r="H14" s="1"/>
  <c r="G10"/>
  <c r="H10" s="1"/>
  <c r="G23"/>
  <c r="H23" s="1"/>
  <c r="H26" i="1"/>
  <c r="H24"/>
  <c r="H22"/>
  <c r="H12"/>
  <c r="G10"/>
  <c r="H10" s="1"/>
  <c r="G49" i="5" l="1"/>
  <c r="H49" s="1"/>
  <c r="H45"/>
  <c r="H11" i="1"/>
  <c r="A5" i="13" l="1"/>
  <c r="D53" i="14" l="1"/>
  <c r="B53"/>
  <c r="A53"/>
  <c r="A5" i="8" l="1"/>
  <c r="A5" i="5"/>
  <c r="A5" i="4"/>
  <c r="G47" i="5" l="1"/>
  <c r="H47" s="1"/>
  <c r="H46"/>
  <c r="G12" i="4"/>
  <c r="H12" s="1"/>
  <c r="G19"/>
  <c r="H19" s="1"/>
  <c r="H23" i="1"/>
  <c r="H27"/>
  <c r="D42" i="14" l="1"/>
  <c r="C42"/>
  <c r="B42"/>
  <c r="A42"/>
  <c r="A48"/>
  <c r="B48"/>
  <c r="C48"/>
  <c r="D48"/>
  <c r="D18" l="1"/>
  <c r="C18"/>
  <c r="B18"/>
  <c r="A18"/>
  <c r="D17"/>
  <c r="C17"/>
  <c r="B17"/>
  <c r="A17"/>
  <c r="F40" i="13" l="1"/>
  <c r="E40"/>
  <c r="D40"/>
  <c r="C40"/>
  <c r="B40"/>
  <c r="A40"/>
  <c r="F39"/>
  <c r="E39"/>
  <c r="D39"/>
  <c r="C39"/>
  <c r="B39"/>
  <c r="A39"/>
  <c r="A37"/>
  <c r="H39" l="1"/>
  <c r="H40"/>
  <c r="G40"/>
  <c r="G39"/>
  <c r="A34"/>
  <c r="B34"/>
  <c r="C34"/>
  <c r="D34"/>
  <c r="E34"/>
  <c r="F34"/>
  <c r="G18" l="1"/>
  <c r="H18" s="1"/>
  <c r="G17"/>
  <c r="H17" s="1"/>
  <c r="D47" i="14" l="1"/>
  <c r="C47"/>
  <c r="B47"/>
  <c r="A47"/>
  <c r="A45"/>
  <c r="D41" l="1"/>
  <c r="C41"/>
  <c r="B41"/>
  <c r="A41"/>
  <c r="D40"/>
  <c r="C40"/>
  <c r="B40"/>
  <c r="A40"/>
  <c r="A38"/>
  <c r="D52" l="1"/>
  <c r="B52"/>
  <c r="A52"/>
  <c r="D36"/>
  <c r="C36"/>
  <c r="B36"/>
  <c r="A36"/>
  <c r="D35"/>
  <c r="C35"/>
  <c r="B35"/>
  <c r="A35"/>
  <c r="D34"/>
  <c r="C34"/>
  <c r="B34"/>
  <c r="A34"/>
  <c r="A32"/>
  <c r="D30"/>
  <c r="C30"/>
  <c r="B30"/>
  <c r="A30"/>
  <c r="D29"/>
  <c r="C29"/>
  <c r="B29"/>
  <c r="A29"/>
  <c r="D28"/>
  <c r="C28"/>
  <c r="B28"/>
  <c r="A28"/>
  <c r="A26"/>
  <c r="D24"/>
  <c r="C24"/>
  <c r="B24"/>
  <c r="A24"/>
  <c r="D23"/>
  <c r="C23"/>
  <c r="B23"/>
  <c r="A23"/>
  <c r="D22"/>
  <c r="C22"/>
  <c r="B22"/>
  <c r="A22"/>
  <c r="A20"/>
  <c r="D16"/>
  <c r="C16"/>
  <c r="B16"/>
  <c r="A16"/>
  <c r="A14"/>
  <c r="D11"/>
  <c r="C11"/>
  <c r="B11"/>
  <c r="A11"/>
  <c r="D10"/>
  <c r="C10"/>
  <c r="B10"/>
  <c r="A10"/>
  <c r="A8"/>
  <c r="A6"/>
  <c r="A3"/>
  <c r="A2"/>
  <c r="A1"/>
  <c r="G46" i="13" l="1"/>
  <c r="G28"/>
  <c r="G22"/>
  <c r="F22"/>
  <c r="E22"/>
  <c r="D22"/>
  <c r="C22"/>
  <c r="B22"/>
  <c r="A22"/>
  <c r="F21"/>
  <c r="E21"/>
  <c r="D21"/>
  <c r="C21"/>
  <c r="B21"/>
  <c r="A21"/>
  <c r="A19"/>
  <c r="A31"/>
  <c r="G12"/>
  <c r="H12" s="1"/>
  <c r="G11"/>
  <c r="H11" s="1"/>
  <c r="A1"/>
  <c r="A2"/>
  <c r="A6"/>
  <c r="A7"/>
  <c r="A9"/>
  <c r="B9"/>
  <c r="C9"/>
  <c r="D9"/>
  <c r="E9"/>
  <c r="F9"/>
  <c r="G9"/>
  <c r="A10"/>
  <c r="B10"/>
  <c r="C10"/>
  <c r="D10"/>
  <c r="E10"/>
  <c r="F10"/>
  <c r="G10"/>
  <c r="A13"/>
  <c r="A15"/>
  <c r="B15"/>
  <c r="C15"/>
  <c r="D15"/>
  <c r="E15"/>
  <c r="F15"/>
  <c r="A16"/>
  <c r="B16"/>
  <c r="C16"/>
  <c r="D16"/>
  <c r="E16"/>
  <c r="F16"/>
  <c r="A25"/>
  <c r="A27"/>
  <c r="B27"/>
  <c r="C27"/>
  <c r="D27"/>
  <c r="E27"/>
  <c r="F27"/>
  <c r="A28"/>
  <c r="B28"/>
  <c r="C28"/>
  <c r="D28"/>
  <c r="E28"/>
  <c r="F28"/>
  <c r="A33"/>
  <c r="B33"/>
  <c r="C33"/>
  <c r="D33"/>
  <c r="E33"/>
  <c r="F33"/>
  <c r="A43"/>
  <c r="A45"/>
  <c r="B45"/>
  <c r="C45"/>
  <c r="D45"/>
  <c r="E45"/>
  <c r="F45"/>
  <c r="A46"/>
  <c r="B46"/>
  <c r="C46"/>
  <c r="D46"/>
  <c r="E46"/>
  <c r="F46"/>
  <c r="A1" i="12"/>
  <c r="A2"/>
  <c r="A6"/>
  <c r="A1" i="6"/>
  <c r="A2"/>
  <c r="A6"/>
  <c r="A1" i="7"/>
  <c r="A2"/>
  <c r="A6"/>
  <c r="A1" i="9"/>
  <c r="A2"/>
  <c r="A6"/>
  <c r="A1" i="10"/>
  <c r="A2"/>
  <c r="A6"/>
  <c r="A1" i="8"/>
  <c r="A2"/>
  <c r="A6"/>
  <c r="A1" i="5"/>
  <c r="A2"/>
  <c r="A6"/>
  <c r="A1" i="4"/>
  <c r="A2"/>
  <c r="A6"/>
  <c r="G45" i="13"/>
  <c r="G16" l="1"/>
  <c r="G21"/>
  <c r="G33"/>
  <c r="G27"/>
  <c r="G34"/>
  <c r="G15"/>
</calcChain>
</file>

<file path=xl/sharedStrings.xml><?xml version="1.0" encoding="utf-8"?>
<sst xmlns="http://schemas.openxmlformats.org/spreadsheetml/2006/main" count="962" uniqueCount="233">
  <si>
    <t>JUGADOR</t>
  </si>
  <si>
    <t>H</t>
  </si>
  <si>
    <t>I</t>
  </si>
  <si>
    <t>V</t>
  </si>
  <si>
    <t>G</t>
  </si>
  <si>
    <t>N</t>
  </si>
  <si>
    <t>JUGADORA</t>
  </si>
  <si>
    <t>FEDERACION REGIONAL DE GOLF MAR Y SIERRAS</t>
  </si>
  <si>
    <t>TOTAL</t>
  </si>
  <si>
    <t>CLUB</t>
  </si>
  <si>
    <t>--</t>
  </si>
  <si>
    <t>MENORES CON HCP</t>
  </si>
  <si>
    <t>MENORES SIN HCP</t>
  </si>
  <si>
    <t>CATEGORIA PRINCIPIANTES (5 HOYOS)</t>
  </si>
  <si>
    <t>9 HOYOS MEDAL PLAY</t>
  </si>
  <si>
    <t>1° S/V</t>
  </si>
  <si>
    <t>2° S/V</t>
  </si>
  <si>
    <t>1° NETO</t>
  </si>
  <si>
    <t>2° NETO</t>
  </si>
  <si>
    <t>5 HOYOS MEDAL PLAY</t>
  </si>
  <si>
    <t>1°</t>
  </si>
  <si>
    <t>F.N.</t>
  </si>
  <si>
    <t>2°</t>
  </si>
  <si>
    <t>3°</t>
  </si>
  <si>
    <t>CATEGORIA PROMOCIONALES A HCP.</t>
  </si>
  <si>
    <t>Tot.</t>
  </si>
  <si>
    <t>CMDP</t>
  </si>
  <si>
    <t>MDPGC</t>
  </si>
  <si>
    <t>EVTGC</t>
  </si>
  <si>
    <t>SPGC</t>
  </si>
  <si>
    <t>NGC</t>
  </si>
  <si>
    <t>TGC</t>
  </si>
  <si>
    <t>SAFE FRANCO</t>
  </si>
  <si>
    <t>POLITA NUÑEZ MAITE</t>
  </si>
  <si>
    <t>OLIVERI ANGELINA</t>
  </si>
  <si>
    <t>SALVI SANTINO</t>
  </si>
  <si>
    <t>PATTI NICOLAS</t>
  </si>
  <si>
    <t>TOBLER GONZALO</t>
  </si>
  <si>
    <t>ZANETTA MAXIMO</t>
  </si>
  <si>
    <t>CEGL</t>
  </si>
  <si>
    <t>LANDI AGUSTIN</t>
  </si>
  <si>
    <t>CRUZ COSME</t>
  </si>
  <si>
    <t>LEOFANTI RENZO</t>
  </si>
  <si>
    <t>PATTI VICENTE</t>
  </si>
  <si>
    <t>RAMPEZZOTI JUSTINA</t>
  </si>
  <si>
    <t>PORCEL ALFONSINA</t>
  </si>
  <si>
    <t>PORCEL MARGARITA</t>
  </si>
  <si>
    <t>SALVI BENICIO</t>
  </si>
  <si>
    <t>REPETTO JUAN CRUZ</t>
  </si>
  <si>
    <t>BERCHOT TOMAS</t>
  </si>
  <si>
    <t>ACUÑA TOBIAS</t>
  </si>
  <si>
    <t>MARTIN IARA</t>
  </si>
  <si>
    <t>LEOFANTI DANTE SALVADOR</t>
  </si>
  <si>
    <t>GOTI JULIO</t>
  </si>
  <si>
    <t>PEREZ SANTANDREA FERMIN</t>
  </si>
  <si>
    <t>LARREGAIN GABRIEL</t>
  </si>
  <si>
    <t>NASSR TOMAS FRANCISCO</t>
  </si>
  <si>
    <t>MICHELINI RAMIRO</t>
  </si>
  <si>
    <t>LANDI SANTIAGO</t>
  </si>
  <si>
    <t>SERRES SCHEFFER JOSEFINA</t>
  </si>
  <si>
    <t>CRUZ AUGUSTO</t>
  </si>
  <si>
    <t>DOS VUELTAS DE 9 HOYOS MEDAL PLAY</t>
  </si>
  <si>
    <t>TOBLER SANTIAGO</t>
  </si>
  <si>
    <t>GUEVARA GUIDO</t>
  </si>
  <si>
    <t>RAMPOLDI SARA ALESSIA</t>
  </si>
  <si>
    <t>OLIVERI CATERINA</t>
  </si>
  <si>
    <t>AYESA SOFIA ITZIAR</t>
  </si>
  <si>
    <t>MARTIN MILENA</t>
  </si>
  <si>
    <t>ROLON FRANCISCO</t>
  </si>
  <si>
    <t>GIMENEZ QUIROGA GONZALO</t>
  </si>
  <si>
    <t>ELICHIRIBEHETY RICARDO JUAN</t>
  </si>
  <si>
    <t>ROLON ESTANISLAO</t>
  </si>
  <si>
    <t>MORDENTTI SANTIAGO</t>
  </si>
  <si>
    <t>LANCELOTTI VALENTINO</t>
  </si>
  <si>
    <t>GOLF CLUB</t>
  </si>
  <si>
    <t>DAMAS JUVENILES Y MENORES</t>
  </si>
  <si>
    <t>MENNA CATALINA</t>
  </si>
  <si>
    <t>DABOS BENJAMIN</t>
  </si>
  <si>
    <t>JARQUE TOMAS</t>
  </si>
  <si>
    <t>MORAN ASTESANO VALENTINA</t>
  </si>
  <si>
    <t>COLOMBIER JULIA</t>
  </si>
  <si>
    <t>BOCHAS ROJAS</t>
  </si>
  <si>
    <t>VIALI NEHUEN</t>
  </si>
  <si>
    <t>DURINGER BENJAMIN</t>
  </si>
  <si>
    <t>JARQUE FELIPE</t>
  </si>
  <si>
    <t>GOTI MIGUEL</t>
  </si>
  <si>
    <t>GOTI CAMILO</t>
  </si>
  <si>
    <t>VIALI MARTIN</t>
  </si>
  <si>
    <t>PARDO LORENZO</t>
  </si>
  <si>
    <t>FALCON PERRETTI ORESTE JONAS</t>
  </si>
  <si>
    <t>CATEGORIA GOLFISTAS INTEGRADOS</t>
  </si>
  <si>
    <t>LEOFANTI BIANCA</t>
  </si>
  <si>
    <t>CABALLEROS JUVENILES (Clases 96- 97- 98- 99 - 00 - 01 y 02)</t>
  </si>
  <si>
    <t>CABALLEROS MENORES (Clases 03 - 04 y 05)</t>
  </si>
  <si>
    <t>DAMAS MENORES DE 15 AÑOS (Clases 06 y Posteriores)</t>
  </si>
  <si>
    <t>CABALLEROS MENORES DE 13 AÑOS (Clases 08 y post.)</t>
  </si>
  <si>
    <t>ALBATROS - CABALLEROS CLASES 08 - 09 -</t>
  </si>
  <si>
    <t>ALBATROS - DAMAS CLASES 08 - 09 -</t>
  </si>
  <si>
    <t>EAGLES - CABALLEROS CLASES 10 - 11 -</t>
  </si>
  <si>
    <t>EAGLES - DAMAS CLASES 10 - 11 -</t>
  </si>
  <si>
    <t>BIRDIES - CABALLEROS CLASES 12 Y POSTERIORES -</t>
  </si>
  <si>
    <t>BIRDIES - DAMAS CLASES 12 Y POSTERIORES -</t>
  </si>
  <si>
    <t>SALANITRO TOMAS</t>
  </si>
  <si>
    <t>PICABEA JULIAN</t>
  </si>
  <si>
    <t>DATOLA SANTINO</t>
  </si>
  <si>
    <t>RAMPEZZOTTI BARTOLOME</t>
  </si>
  <si>
    <t>ARAUJO LISANDRO</t>
  </si>
  <si>
    <t>CABRERA IÑAQUI</t>
  </si>
  <si>
    <t>PRIOLETTO SANTIAGO</t>
  </si>
  <si>
    <t>MICHELLI TOMAS</t>
  </si>
  <si>
    <t>PRIOLETTO ALMA</t>
  </si>
  <si>
    <t>MOURELOS IGNACIO MARIA</t>
  </si>
  <si>
    <t>CACACE BLAS</t>
  </si>
  <si>
    <t>JUAREZ GOÑI FRANCISCO QUINTO</t>
  </si>
  <si>
    <t>BIONDELLI ALEGRA</t>
  </si>
  <si>
    <t>GERINO RENATO</t>
  </si>
  <si>
    <t>GOTI ALFONSO</t>
  </si>
  <si>
    <t>ALEMAN BENJAMIN</t>
  </si>
  <si>
    <t>ZUBIZARRETA MATEO</t>
  </si>
  <si>
    <t>PARASUCO AXEL GONZALO</t>
  </si>
  <si>
    <t>VENACIO ANGELES</t>
  </si>
  <si>
    <t>PORCEL RENZO</t>
  </si>
  <si>
    <t>PICABEA FERMIN</t>
  </si>
  <si>
    <t>MONTES JOAQUIN</t>
  </si>
  <si>
    <t>CACACE ISABELLA</t>
  </si>
  <si>
    <t>LPSA</t>
  </si>
  <si>
    <t>JARQUE VIOLETA</t>
  </si>
  <si>
    <t>MUNAR FELIX</t>
  </si>
  <si>
    <t>CABALLEROS MENORES DE 15 AÑOS (Clases 06 y Posteriores)</t>
  </si>
  <si>
    <t>EL VALLE DE TANDIL</t>
  </si>
  <si>
    <t>DOMINGO 21 DE MARZODE 2021</t>
  </si>
  <si>
    <t>NASIF YAIR MANUEL</t>
  </si>
  <si>
    <t>ML</t>
  </si>
  <si>
    <t>RECAREY FRANCO NAHUEL</t>
  </si>
  <si>
    <t>SCARIOT ARCAMONE EMANUEL</t>
  </si>
  <si>
    <t>CARACOTCHE FACUNDO</t>
  </si>
  <si>
    <t>SLAVIN JUAN PABLO</t>
  </si>
  <si>
    <t xml:space="preserve">ERRECART GIMENA </t>
  </si>
  <si>
    <t>DE MARTINO FELICITAS</t>
  </si>
  <si>
    <t>GCD</t>
  </si>
  <si>
    <t>FAIRBAIRN NICOLAS</t>
  </si>
  <si>
    <t>CERESETO AUGUSTO</t>
  </si>
  <si>
    <t>DARDANELLO ARON</t>
  </si>
  <si>
    <t>STGC</t>
  </si>
  <si>
    <t>ROVARINO SANTINO</t>
  </si>
  <si>
    <t>GERBINO ARAUJO THIAGO VALENTIN</t>
  </si>
  <si>
    <t xml:space="preserve">ORTALE FELIPE </t>
  </si>
  <si>
    <t>BERENGENO SANTINO MARIO</t>
  </si>
  <si>
    <t>SANTANA PEDRO</t>
  </si>
  <si>
    <t>JENKINS STEVE</t>
  </si>
  <si>
    <t>CARACOIX PEDRO</t>
  </si>
  <si>
    <t>PAMPALONI MATEO</t>
  </si>
  <si>
    <t>PROBICITO IGNACIO</t>
  </si>
  <si>
    <t>CERESETO ANTONIO</t>
  </si>
  <si>
    <t>ZUBIAURRE BENJAMIN</t>
  </si>
  <si>
    <t>M 13</t>
  </si>
  <si>
    <t>ARANO ROCIO</t>
  </si>
  <si>
    <t>PORTIS SANTIAGO</t>
  </si>
  <si>
    <t>DEL RIO DAVID</t>
  </si>
  <si>
    <t>SUAREZ GARCIA JACINTO</t>
  </si>
  <si>
    <t>ABBETE GASPAR</t>
  </si>
  <si>
    <t>DEPREZ UMMA</t>
  </si>
  <si>
    <t>REYNOSA JOAQUIN</t>
  </si>
  <si>
    <t>ROLDAN NONTALA FELIPE</t>
  </si>
  <si>
    <t>DE LA TORRE BENJAMIN</t>
  </si>
  <si>
    <t>CICCOLA RODRIGO</t>
  </si>
  <si>
    <t>CICCOLA SANTINO</t>
  </si>
  <si>
    <t>BULLO MARCOS</t>
  </si>
  <si>
    <t>JENKINS UMA</t>
  </si>
  <si>
    <t>BUSTAMANTE OLIVIA</t>
  </si>
  <si>
    <t>CEJAS CATALINA</t>
  </si>
  <si>
    <t>PROBICITO LOLA</t>
  </si>
  <si>
    <t>BUSTAMANTE EMILIA</t>
  </si>
  <si>
    <t>POLIFORNI CONSTANZA</t>
  </si>
  <si>
    <t>CICCOLA FRANCESCO</t>
  </si>
  <si>
    <t>CERESETO ALVARO</t>
  </si>
  <si>
    <t>COLL RUFINO</t>
  </si>
  <si>
    <t>BERROETA SEGUNDO</t>
  </si>
  <si>
    <t>GUTIERREZ PEDRO</t>
  </si>
  <si>
    <t>CEJAS SANTIAGO</t>
  </si>
  <si>
    <t>BREY ANDRES</t>
  </si>
  <si>
    <t>MURCIA LUCA</t>
  </si>
  <si>
    <t>CARACOTCHE JUANA</t>
  </si>
  <si>
    <t>MOYANO MAYRA BELEN</t>
  </si>
  <si>
    <t>STIER RENATA</t>
  </si>
  <si>
    <t>FRECHERO JUSTINA</t>
  </si>
  <si>
    <t>CANELLI ESMERALDA</t>
  </si>
  <si>
    <t>CONTE BIANCA</t>
  </si>
  <si>
    <t>DO COBO MAXIMO</t>
  </si>
  <si>
    <t>MURILLO JOAQUIN</t>
  </si>
  <si>
    <t>SALANUEVA JULIANA</t>
  </si>
  <si>
    <t>PETTI GREW MAGDALENA</t>
  </si>
  <si>
    <t>SANCHEZ ROLON THIAGO</t>
  </si>
  <si>
    <t>VALLE ANTONIO</t>
  </si>
  <si>
    <t>VALLE FELIPE</t>
  </si>
  <si>
    <t>PALENCIA EMILIO</t>
  </si>
  <si>
    <t>ARANO MACARENA</t>
  </si>
  <si>
    <t>D ANNUNZIO MATIAS</t>
  </si>
  <si>
    <t>KEERGAARD LISANDRO</t>
  </si>
  <si>
    <t>LONCAN JAVIER</t>
  </si>
  <si>
    <t>RETTA PEDRO JOSE</t>
  </si>
  <si>
    <t>FERRARO BAUTISTA</t>
  </si>
  <si>
    <t>SCARDATI JUANA</t>
  </si>
  <si>
    <t>EL VALLE DE TANDIL GOLF CLUB</t>
  </si>
  <si>
    <t>ERRECART GIMENA NO INFORMADO</t>
  </si>
  <si>
    <t>DOMINGO 21 DE MARZO DE 2021</t>
  </si>
  <si>
    <r>
      <t xml:space="preserve">3° FECHA DEL RANKING - MENORES CON HANDICAP - </t>
    </r>
    <r>
      <rPr>
        <b/>
        <sz val="10"/>
        <color theme="3"/>
        <rFont val="Arial"/>
        <family val="2"/>
      </rPr>
      <t>DOS VUELTAS DE 9 HOYOS MEDAL PLAY -</t>
    </r>
  </si>
  <si>
    <t>par  damas  y caballeros  :  36  +  35  =  70</t>
  </si>
  <si>
    <t>HOYO 1</t>
  </si>
  <si>
    <t>CABALLEROS MENORES DE 15 CLASES 06 y Posteriores - BOCHAS BLANCAS -</t>
  </si>
  <si>
    <r>
      <t xml:space="preserve">CABALLEROS MENORES CLASES 03 - 04  Y  05 </t>
    </r>
    <r>
      <rPr>
        <b/>
        <sz val="10"/>
        <color theme="3" tint="0.39997558519241921"/>
        <rFont val="Arial"/>
        <family val="2"/>
      </rPr>
      <t xml:space="preserve"> - BOCHAS AZULES -</t>
    </r>
  </si>
  <si>
    <r>
      <t xml:space="preserve">CABALLEROS JUVENILES CLASES 96 - 97 - 98 - 99 - 00 - 01 Y 02 </t>
    </r>
    <r>
      <rPr>
        <b/>
        <sz val="10"/>
        <color theme="3" tint="0.39997558519241921"/>
        <rFont val="Arial"/>
        <family val="2"/>
      </rPr>
      <t>- BOCHAS AZULES -</t>
    </r>
  </si>
  <si>
    <t>RECAREY FRANCO</t>
  </si>
  <si>
    <t>DAMAS JUV (CLASES  96-97-98-99-00-01 Y 02) y  M 18 (CLASES 03-04 Y 05)</t>
  </si>
  <si>
    <t>DAMAS  M 15 (CLASES 06 y Posteriores)</t>
  </si>
  <si>
    <t>3° FECHA DEL RANKING - MENORES SIN HANDICAP -</t>
  </si>
  <si>
    <r>
      <t xml:space="preserve">CATEGORIAS 2010 Y 2011 </t>
    </r>
    <r>
      <rPr>
        <b/>
        <sz val="10"/>
        <color indexed="13"/>
        <rFont val="Arial"/>
        <family val="2"/>
      </rPr>
      <t>- EAGLES -</t>
    </r>
  </si>
  <si>
    <r>
      <t xml:space="preserve">CATEGORIA 2012 Y POSTERIORES </t>
    </r>
    <r>
      <rPr>
        <b/>
        <sz val="10"/>
        <color indexed="13"/>
        <rFont val="Arial"/>
        <family val="2"/>
      </rPr>
      <t>- BIRDIES -</t>
    </r>
  </si>
  <si>
    <t>PRINCIPIANTES - 5 HOYOS -</t>
  </si>
  <si>
    <t>GOLFISTAS INTEGRADOS</t>
  </si>
  <si>
    <t>RODRIGUEZ VILLEGAS SANTIAGO</t>
  </si>
  <si>
    <t>HOYO 10</t>
  </si>
  <si>
    <t>PROMOCIONALES A HCP</t>
  </si>
  <si>
    <r>
      <t xml:space="preserve">CATEGORIAS 2008 Y 2009 </t>
    </r>
    <r>
      <rPr>
        <b/>
        <sz val="10"/>
        <color indexed="13"/>
        <rFont val="Arial"/>
        <family val="2"/>
      </rPr>
      <t>- ALBATROS -</t>
    </r>
  </si>
  <si>
    <t>ORTALE FELIPE</t>
  </si>
  <si>
    <r>
      <t xml:space="preserve">PATTI VICENTE </t>
    </r>
    <r>
      <rPr>
        <b/>
        <sz val="15"/>
        <color indexed="17"/>
        <rFont val="Arial"/>
        <family val="2"/>
      </rPr>
      <t>(H. 5 hizo 10)</t>
    </r>
  </si>
  <si>
    <t>SCARPATI JUANA</t>
  </si>
  <si>
    <t>DESEMP</t>
  </si>
  <si>
    <t>Ult. 9 H.</t>
  </si>
  <si>
    <t>Ult. 6 H.</t>
  </si>
  <si>
    <t>Ult. 3 H.</t>
  </si>
  <si>
    <t>PSJ</t>
  </si>
  <si>
    <t>TS</t>
  </si>
</sst>
</file>

<file path=xl/styles.xml><?xml version="1.0" encoding="utf-8"?>
<styleSheet xmlns="http://schemas.openxmlformats.org/spreadsheetml/2006/main">
  <numFmts count="5">
    <numFmt numFmtId="164" formatCode="dd/mm/yyyy;@"/>
    <numFmt numFmtId="165" formatCode="[$-C0A]General"/>
    <numFmt numFmtId="166" formatCode="0.0"/>
    <numFmt numFmtId="167" formatCode="[$-C0A]dd/mm/yyyy"/>
    <numFmt numFmtId="168" formatCode="[$-C0A]0.0"/>
  </numFmts>
  <fonts count="48">
    <font>
      <sz val="10"/>
      <name val="Arial"/>
    </font>
    <font>
      <sz val="15"/>
      <name val="Arial"/>
      <family val="2"/>
    </font>
    <font>
      <b/>
      <sz val="25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b/>
      <sz val="15"/>
      <color indexed="10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sz val="15"/>
      <color indexed="10"/>
      <name val="Arial"/>
      <family val="2"/>
    </font>
    <font>
      <b/>
      <u/>
      <sz val="20"/>
      <color indexed="10"/>
      <name val="Arial"/>
      <family val="2"/>
    </font>
    <font>
      <b/>
      <sz val="15"/>
      <color indexed="9"/>
      <name val="Arial"/>
      <family val="2"/>
    </font>
    <font>
      <sz val="11"/>
      <color indexed="12"/>
      <name val="Arial"/>
      <family val="2"/>
    </font>
    <font>
      <b/>
      <sz val="11"/>
      <color indexed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u/>
      <sz val="15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sz val="15"/>
      <name val="Wingdings 2"/>
      <family val="1"/>
      <charset val="2"/>
    </font>
    <font>
      <sz val="10"/>
      <color theme="1"/>
      <name val="Arial1"/>
    </font>
    <font>
      <b/>
      <sz val="15"/>
      <color rgb="FFFF0000"/>
      <name val="Arial"/>
      <family val="2"/>
    </font>
    <font>
      <sz val="10"/>
      <color rgb="FF000000"/>
      <name val="Arial1"/>
    </font>
    <font>
      <sz val="12"/>
      <color theme="1"/>
      <name val="Arial1"/>
    </font>
    <font>
      <sz val="12"/>
      <color theme="1"/>
      <name val="Arial"/>
      <family val="2"/>
    </font>
    <font>
      <b/>
      <sz val="15"/>
      <color indexed="17"/>
      <name val="Arial"/>
      <family val="2"/>
    </font>
    <font>
      <sz val="15"/>
      <color rgb="FFFF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20"/>
      <name val="Arial"/>
      <family val="2"/>
    </font>
    <font>
      <sz val="25"/>
      <name val="Arial"/>
      <family val="2"/>
    </font>
    <font>
      <b/>
      <sz val="10"/>
      <color indexed="10"/>
      <name val="Arial"/>
      <family val="2"/>
    </font>
    <font>
      <b/>
      <sz val="10"/>
      <color theme="3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sz val="10"/>
      <color theme="1"/>
      <name val="Arial2"/>
    </font>
    <font>
      <b/>
      <sz val="10"/>
      <color theme="3" tint="0.39997558519241921"/>
      <name val="Arial"/>
      <family val="2"/>
    </font>
    <font>
      <sz val="10"/>
      <name val="Arial1"/>
    </font>
    <font>
      <sz val="10"/>
      <name val="Arial2"/>
    </font>
    <font>
      <b/>
      <sz val="12"/>
      <color indexed="10"/>
      <name val="Arial"/>
      <family val="2"/>
    </font>
    <font>
      <b/>
      <sz val="10"/>
      <color indexed="13"/>
      <name val="Arial"/>
      <family val="2"/>
    </font>
    <font>
      <b/>
      <sz val="10"/>
      <color rgb="FFFF0000"/>
      <name val="Arial2"/>
    </font>
    <font>
      <b/>
      <sz val="10"/>
      <color rgb="FFFF0000"/>
      <name val="Arial1"/>
    </font>
  </fonts>
  <fills count="1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6" fillId="0" borderId="0"/>
    <xf numFmtId="0" fontId="16" fillId="0" borderId="0"/>
    <xf numFmtId="165" fontId="25" fillId="0" borderId="0"/>
    <xf numFmtId="165" fontId="27" fillId="0" borderId="0"/>
  </cellStyleXfs>
  <cellXfs count="30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3" xfId="0" applyFont="1" applyBorder="1"/>
    <xf numFmtId="0" fontId="5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1" fillId="0" borderId="3" xfId="0" applyFont="1" applyFill="1" applyBorder="1"/>
    <xf numFmtId="0" fontId="3" fillId="2" borderId="1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3" fillId="6" borderId="1" xfId="0" applyFont="1" applyFill="1" applyBorder="1"/>
    <xf numFmtId="164" fontId="20" fillId="0" borderId="1" xfId="0" applyNumberFormat="1" applyFont="1" applyFill="1" applyBorder="1" applyAlignment="1">
      <alignment horizontal="center"/>
    </xf>
    <xf numFmtId="164" fontId="21" fillId="0" borderId="6" xfId="0" applyNumberFormat="1" applyFont="1" applyFill="1" applyBorder="1" applyAlignment="1">
      <alignment horizontal="center"/>
    </xf>
    <xf numFmtId="164" fontId="21" fillId="0" borderId="0" xfId="0" applyNumberFormat="1" applyFont="1" applyFill="1"/>
    <xf numFmtId="0" fontId="18" fillId="6" borderId="1" xfId="0" applyFont="1" applyFill="1" applyBorder="1"/>
    <xf numFmtId="0" fontId="3" fillId="0" borderId="4" xfId="0" quotePrefix="1" applyFont="1" applyFill="1" applyBorder="1" applyAlignment="1">
      <alignment horizontal="center"/>
    </xf>
    <xf numFmtId="0" fontId="3" fillId="0" borderId="0" xfId="0" applyFont="1" applyFill="1"/>
    <xf numFmtId="0" fontId="22" fillId="0" borderId="0" xfId="0" applyFont="1"/>
    <xf numFmtId="0" fontId="3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164" fontId="7" fillId="0" borderId="2" xfId="0" applyNumberFormat="1" applyFont="1" applyFill="1" applyBorder="1" applyAlignment="1">
      <alignment horizontal="center"/>
    </xf>
    <xf numFmtId="0" fontId="6" fillId="0" borderId="3" xfId="0" applyFont="1" applyFill="1" applyBorder="1"/>
    <xf numFmtId="0" fontId="5" fillId="0" borderId="4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24" fillId="0" borderId="0" xfId="0" applyFont="1" applyFill="1"/>
    <xf numFmtId="0" fontId="3" fillId="0" borderId="8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1" fillId="0" borderId="13" xfId="0" applyFont="1" applyFill="1" applyBorder="1"/>
    <xf numFmtId="0" fontId="1" fillId="0" borderId="20" xfId="0" applyFont="1" applyFill="1" applyBorder="1" applyAlignment="1">
      <alignment horizontal="center"/>
    </xf>
    <xf numFmtId="164" fontId="1" fillId="0" borderId="16" xfId="0" applyNumberFormat="1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1" fillId="0" borderId="21" xfId="0" applyFont="1" applyFill="1" applyBorder="1"/>
    <xf numFmtId="0" fontId="1" fillId="0" borderId="3" xfId="0" applyFont="1" applyFill="1" applyBorder="1" applyAlignment="1">
      <alignment horizontal="center"/>
    </xf>
    <xf numFmtId="164" fontId="1" fillId="0" borderId="12" xfId="0" applyNumberFormat="1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1" fillId="0" borderId="22" xfId="0" applyFont="1" applyFill="1" applyBorder="1"/>
    <xf numFmtId="164" fontId="1" fillId="0" borderId="23" xfId="0" applyNumberFormat="1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164" fontId="1" fillId="0" borderId="0" xfId="0" applyNumberFormat="1" applyFont="1" applyFill="1"/>
    <xf numFmtId="164" fontId="3" fillId="0" borderId="1" xfId="0" quotePrefix="1" applyNumberFormat="1" applyFont="1" applyFill="1" applyBorder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19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11" fillId="0" borderId="2" xfId="0" applyFont="1" applyFill="1" applyBorder="1" applyAlignment="1">
      <alignment horizontal="center"/>
    </xf>
    <xf numFmtId="164" fontId="11" fillId="0" borderId="2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30" xfId="0" applyFont="1" applyFill="1" applyBorder="1" applyAlignment="1">
      <alignment horizontal="center"/>
    </xf>
    <xf numFmtId="164" fontId="1" fillId="0" borderId="28" xfId="0" applyNumberFormat="1" applyFont="1" applyFill="1" applyBorder="1" applyAlignment="1">
      <alignment horizontal="center"/>
    </xf>
    <xf numFmtId="0" fontId="1" fillId="0" borderId="27" xfId="0" applyFont="1" applyFill="1" applyBorder="1"/>
    <xf numFmtId="0" fontId="3" fillId="0" borderId="29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6" borderId="1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6" fontId="22" fillId="0" borderId="0" xfId="0" applyNumberFormat="1" applyFont="1" applyAlignment="1">
      <alignment horizontal="center"/>
    </xf>
    <xf numFmtId="0" fontId="6" fillId="6" borderId="3" xfId="0" applyFont="1" applyFill="1" applyBorder="1"/>
    <xf numFmtId="0" fontId="6" fillId="0" borderId="0" xfId="0" applyFont="1" applyFill="1" applyBorder="1"/>
    <xf numFmtId="0" fontId="11" fillId="0" borderId="0" xfId="0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165" fontId="28" fillId="0" borderId="0" xfId="3" applyFont="1" applyFill="1" applyBorder="1"/>
    <xf numFmtId="167" fontId="29" fillId="0" borderId="0" xfId="3" applyNumberFormat="1" applyFont="1" applyFill="1" applyBorder="1" applyAlignment="1">
      <alignment horizontal="center"/>
    </xf>
    <xf numFmtId="164" fontId="28" fillId="0" borderId="0" xfId="3" applyNumberFormat="1" applyFont="1" applyFill="1" applyBorder="1" applyAlignment="1">
      <alignment horizontal="center"/>
    </xf>
    <xf numFmtId="0" fontId="26" fillId="6" borderId="15" xfId="0" applyFont="1" applyFill="1" applyBorder="1"/>
    <xf numFmtId="0" fontId="11" fillId="0" borderId="17" xfId="0" applyFont="1" applyFill="1" applyBorder="1" applyAlignment="1">
      <alignment horizontal="center"/>
    </xf>
    <xf numFmtId="164" fontId="11" fillId="0" borderId="17" xfId="0" applyNumberFormat="1" applyFont="1" applyFill="1" applyBorder="1" applyAlignment="1">
      <alignment horizontal="center"/>
    </xf>
    <xf numFmtId="0" fontId="7" fillId="2" borderId="23" xfId="0" quotePrefix="1" applyFont="1" applyFill="1" applyBorder="1" applyAlignment="1">
      <alignment horizontal="center"/>
    </xf>
    <xf numFmtId="0" fontId="5" fillId="0" borderId="24" xfId="0" quotePrefix="1" applyFont="1" applyBorder="1" applyAlignment="1">
      <alignment horizontal="center"/>
    </xf>
    <xf numFmtId="0" fontId="8" fillId="0" borderId="17" xfId="0" quotePrefix="1" applyFont="1" applyFill="1" applyBorder="1" applyAlignment="1">
      <alignment horizontal="center"/>
    </xf>
    <xf numFmtId="0" fontId="7" fillId="0" borderId="17" xfId="0" quotePrefix="1" applyFont="1" applyFill="1" applyBorder="1" applyAlignment="1">
      <alignment horizontal="center"/>
    </xf>
    <xf numFmtId="0" fontId="7" fillId="0" borderId="31" xfId="0" quotePrefix="1" applyFont="1" applyFill="1" applyBorder="1" applyAlignment="1">
      <alignment horizontal="center"/>
    </xf>
    <xf numFmtId="0" fontId="3" fillId="6" borderId="10" xfId="0" applyFont="1" applyFill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0" fillId="7" borderId="1" xfId="0" applyFont="1" applyFill="1" applyBorder="1" applyAlignment="1">
      <alignment horizontal="center"/>
    </xf>
    <xf numFmtId="0" fontId="6" fillId="8" borderId="3" xfId="0" applyFont="1" applyFill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Border="1"/>
    <xf numFmtId="0" fontId="26" fillId="0" borderId="0" xfId="0" applyFont="1" applyBorder="1" applyAlignment="1">
      <alignment horizontal="center"/>
    </xf>
    <xf numFmtId="0" fontId="26" fillId="6" borderId="3" xfId="0" applyFont="1" applyFill="1" applyBorder="1"/>
    <xf numFmtId="0" fontId="5" fillId="0" borderId="4" xfId="0" quotePrefix="1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5" fillId="0" borderId="34" xfId="0" quotePrefix="1" applyFont="1" applyBorder="1" applyAlignment="1">
      <alignment horizontal="center"/>
    </xf>
    <xf numFmtId="0" fontId="6" fillId="0" borderId="15" xfId="0" applyFont="1" applyBorder="1"/>
    <xf numFmtId="0" fontId="5" fillId="0" borderId="34" xfId="0" applyFont="1" applyBorder="1" applyAlignment="1">
      <alignment horizontal="center"/>
    </xf>
    <xf numFmtId="14" fontId="0" fillId="0" borderId="0" xfId="0" applyNumberFormat="1"/>
    <xf numFmtId="0" fontId="8" fillId="0" borderId="2" xfId="0" quotePrefix="1" applyFont="1" applyFill="1" applyBorder="1" applyAlignment="1">
      <alignment horizontal="center"/>
    </xf>
    <xf numFmtId="0" fontId="7" fillId="0" borderId="2" xfId="0" quotePrefix="1" applyFont="1" applyFill="1" applyBorder="1" applyAlignment="1">
      <alignment horizontal="center"/>
    </xf>
    <xf numFmtId="0" fontId="7" fillId="0" borderId="9" xfId="0" quotePrefix="1" applyFont="1" applyFill="1" applyBorder="1" applyAlignment="1">
      <alignment horizontal="center"/>
    </xf>
    <xf numFmtId="0" fontId="7" fillId="2" borderId="12" xfId="0" quotePrefix="1" applyFont="1" applyFill="1" applyBorder="1" applyAlignment="1">
      <alignment horizontal="center"/>
    </xf>
    <xf numFmtId="0" fontId="5" fillId="0" borderId="11" xfId="0" quotePrefix="1" applyFont="1" applyBorder="1" applyAlignment="1">
      <alignment horizontal="center"/>
    </xf>
    <xf numFmtId="0" fontId="6" fillId="0" borderId="15" xfId="0" applyFont="1" applyFill="1" applyBorder="1"/>
    <xf numFmtId="0" fontId="8" fillId="0" borderId="17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7" fillId="0" borderId="31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6" borderId="11" xfId="0" applyFont="1" applyFill="1" applyBorder="1" applyAlignment="1">
      <alignment horizontal="center"/>
    </xf>
    <xf numFmtId="0" fontId="32" fillId="0" borderId="0" xfId="0" applyFont="1"/>
    <xf numFmtId="0" fontId="33" fillId="0" borderId="0" xfId="0" applyFont="1" applyAlignment="1">
      <alignment horizontal="center"/>
    </xf>
    <xf numFmtId="0" fontId="33" fillId="6" borderId="10" xfId="0" applyFont="1" applyFill="1" applyBorder="1"/>
    <xf numFmtId="0" fontId="33" fillId="6" borderId="1" xfId="0" applyFont="1" applyFill="1" applyBorder="1"/>
    <xf numFmtId="0" fontId="35" fillId="0" borderId="0" xfId="0" applyFont="1"/>
    <xf numFmtId="0" fontId="23" fillId="0" borderId="0" xfId="0" applyFont="1" applyFill="1" applyBorder="1" applyAlignment="1">
      <alignment horizontal="center"/>
    </xf>
    <xf numFmtId="0" fontId="32" fillId="0" borderId="0" xfId="0" applyFont="1" applyFill="1"/>
    <xf numFmtId="0" fontId="19" fillId="0" borderId="0" xfId="0" applyFont="1" applyBorder="1" applyAlignment="1">
      <alignment horizontal="center"/>
    </xf>
    <xf numFmtId="166" fontId="19" fillId="0" borderId="0" xfId="0" applyNumberFormat="1" applyFont="1" applyBorder="1" applyAlignment="1">
      <alignment horizontal="center"/>
    </xf>
    <xf numFmtId="0" fontId="16" fillId="0" borderId="0" xfId="0" applyFont="1"/>
    <xf numFmtId="0" fontId="39" fillId="0" borderId="0" xfId="0" applyFont="1" applyFill="1" applyAlignment="1">
      <alignment horizontal="center"/>
    </xf>
    <xf numFmtId="0" fontId="16" fillId="0" borderId="0" xfId="0" applyFont="1" applyFill="1"/>
    <xf numFmtId="20" fontId="16" fillId="0" borderId="41" xfId="0" applyNumberFormat="1" applyFont="1" applyFill="1" applyBorder="1" applyAlignment="1">
      <alignment horizontal="center"/>
    </xf>
    <xf numFmtId="0" fontId="16" fillId="0" borderId="42" xfId="0" applyFont="1" applyFill="1" applyBorder="1"/>
    <xf numFmtId="165" fontId="40" fillId="0" borderId="43" xfId="2" applyNumberFormat="1" applyFont="1" applyBorder="1"/>
    <xf numFmtId="168" fontId="40" fillId="0" borderId="43" xfId="2" applyNumberFormat="1" applyFont="1" applyBorder="1" applyAlignment="1">
      <alignment horizontal="center"/>
    </xf>
    <xf numFmtId="0" fontId="16" fillId="0" borderId="43" xfId="0" applyFont="1" applyFill="1" applyBorder="1"/>
    <xf numFmtId="0" fontId="16" fillId="0" borderId="44" xfId="0" applyFont="1" applyFill="1" applyBorder="1"/>
    <xf numFmtId="0" fontId="14" fillId="0" borderId="0" xfId="0" applyFont="1" applyFill="1" applyAlignment="1">
      <alignment horizontal="center"/>
    </xf>
    <xf numFmtId="20" fontId="16" fillId="0" borderId="0" xfId="0" applyNumberFormat="1" applyFont="1" applyFill="1"/>
    <xf numFmtId="0" fontId="16" fillId="0" borderId="3" xfId="0" applyFont="1" applyFill="1" applyBorder="1"/>
    <xf numFmtId="165" fontId="40" fillId="12" borderId="2" xfId="2" applyNumberFormat="1" applyFont="1" applyFill="1" applyBorder="1"/>
    <xf numFmtId="168" fontId="40" fillId="12" borderId="2" xfId="2" applyNumberFormat="1" applyFont="1" applyFill="1" applyBorder="1" applyAlignment="1">
      <alignment horizontal="center"/>
    </xf>
    <xf numFmtId="168" fontId="40" fillId="12" borderId="4" xfId="2" applyNumberFormat="1" applyFont="1" applyFill="1" applyBorder="1" applyAlignment="1">
      <alignment horizontal="center"/>
    </xf>
    <xf numFmtId="165" fontId="40" fillId="0" borderId="2" xfId="2" applyNumberFormat="1" applyFont="1" applyBorder="1"/>
    <xf numFmtId="168" fontId="40" fillId="0" borderId="2" xfId="2" applyNumberFormat="1" applyFont="1" applyBorder="1" applyAlignment="1">
      <alignment horizontal="center"/>
    </xf>
    <xf numFmtId="168" fontId="40" fillId="0" borderId="4" xfId="2" applyNumberFormat="1" applyFont="1" applyBorder="1" applyAlignment="1">
      <alignment horizontal="center"/>
    </xf>
    <xf numFmtId="0" fontId="16" fillId="0" borderId="15" xfId="0" applyFont="1" applyFill="1" applyBorder="1"/>
    <xf numFmtId="165" fontId="40" fillId="12" borderId="17" xfId="2" applyNumberFormat="1" applyFont="1" applyFill="1" applyBorder="1"/>
    <xf numFmtId="168" fontId="40" fillId="12" borderId="17" xfId="2" applyNumberFormat="1" applyFont="1" applyFill="1" applyBorder="1" applyAlignment="1">
      <alignment horizontal="center"/>
    </xf>
    <xf numFmtId="168" fontId="40" fillId="12" borderId="34" xfId="2" applyNumberFormat="1" applyFont="1" applyFill="1" applyBorder="1" applyAlignment="1">
      <alignment horizontal="center"/>
    </xf>
    <xf numFmtId="20" fontId="16" fillId="0" borderId="21" xfId="0" applyNumberFormat="1" applyFont="1" applyFill="1" applyBorder="1" applyAlignment="1">
      <alignment horizontal="center"/>
    </xf>
    <xf numFmtId="165" fontId="42" fillId="0" borderId="43" xfId="3" applyFont="1" applyFill="1" applyBorder="1"/>
    <xf numFmtId="2" fontId="42" fillId="0" borderId="43" xfId="3" applyNumberFormat="1" applyFont="1" applyFill="1" applyBorder="1" applyAlignment="1">
      <alignment horizontal="center"/>
    </xf>
    <xf numFmtId="165" fontId="42" fillId="0" borderId="2" xfId="3" applyFont="1" applyFill="1" applyBorder="1"/>
    <xf numFmtId="2" fontId="42" fillId="0" borderId="2" xfId="3" applyNumberFormat="1" applyFont="1" applyFill="1" applyBorder="1" applyAlignment="1">
      <alignment horizontal="center"/>
    </xf>
    <xf numFmtId="2" fontId="16" fillId="0" borderId="4" xfId="0" applyNumberFormat="1" applyFont="1" applyFill="1" applyBorder="1" applyAlignment="1">
      <alignment horizontal="center"/>
    </xf>
    <xf numFmtId="2" fontId="42" fillId="0" borderId="4" xfId="3" applyNumberFormat="1" applyFont="1" applyFill="1" applyBorder="1" applyAlignment="1">
      <alignment horizontal="center"/>
    </xf>
    <xf numFmtId="165" fontId="43" fillId="0" borderId="2" xfId="2" applyNumberFormat="1" applyFont="1" applyFill="1" applyBorder="1"/>
    <xf numFmtId="168" fontId="43" fillId="0" borderId="2" xfId="2" applyNumberFormat="1" applyFont="1" applyFill="1" applyBorder="1" applyAlignment="1">
      <alignment horizontal="center"/>
    </xf>
    <xf numFmtId="0" fontId="16" fillId="0" borderId="13" xfId="0" applyFont="1" applyFill="1" applyBorder="1"/>
    <xf numFmtId="2" fontId="42" fillId="0" borderId="44" xfId="3" applyNumberFormat="1" applyFont="1" applyFill="1" applyBorder="1" applyAlignment="1">
      <alignment horizontal="center"/>
    </xf>
    <xf numFmtId="0" fontId="16" fillId="0" borderId="22" xfId="0" applyFont="1" applyFill="1" applyBorder="1"/>
    <xf numFmtId="165" fontId="42" fillId="0" borderId="17" xfId="3" applyFont="1" applyFill="1" applyBorder="1"/>
    <xf numFmtId="2" fontId="42" fillId="0" borderId="17" xfId="3" applyNumberFormat="1" applyFont="1" applyFill="1" applyBorder="1" applyAlignment="1">
      <alignment horizontal="center"/>
    </xf>
    <xf numFmtId="2" fontId="42" fillId="0" borderId="34" xfId="3" applyNumberFormat="1" applyFont="1" applyFill="1" applyBorder="1" applyAlignment="1">
      <alignment horizontal="center"/>
    </xf>
    <xf numFmtId="20" fontId="16" fillId="0" borderId="12" xfId="0" applyNumberFormat="1" applyFont="1" applyFill="1" applyBorder="1" applyAlignment="1">
      <alignment horizontal="center"/>
    </xf>
    <xf numFmtId="20" fontId="16" fillId="0" borderId="22" xfId="0" applyNumberFormat="1" applyFont="1" applyFill="1" applyBorder="1" applyAlignment="1">
      <alignment horizontal="center"/>
    </xf>
    <xf numFmtId="0" fontId="39" fillId="13" borderId="1" xfId="0" applyFont="1" applyFill="1" applyBorder="1" applyAlignment="1">
      <alignment horizontal="center"/>
    </xf>
    <xf numFmtId="0" fontId="16" fillId="0" borderId="32" xfId="0" applyFont="1" applyFill="1" applyBorder="1" applyAlignment="1">
      <alignment horizontal="center"/>
    </xf>
    <xf numFmtId="0" fontId="16" fillId="0" borderId="0" xfId="0" applyFont="1" applyFill="1" applyBorder="1"/>
    <xf numFmtId="166" fontId="16" fillId="0" borderId="0" xfId="0" applyNumberFormat="1" applyFont="1" applyFill="1" applyBorder="1"/>
    <xf numFmtId="0" fontId="16" fillId="0" borderId="20" xfId="0" applyFont="1" applyFill="1" applyBorder="1"/>
    <xf numFmtId="165" fontId="42" fillId="0" borderId="49" xfId="3" applyFont="1" applyFill="1" applyBorder="1"/>
    <xf numFmtId="2" fontId="42" fillId="0" borderId="49" xfId="3" quotePrefix="1" applyNumberFormat="1" applyFont="1" applyFill="1" applyBorder="1" applyAlignment="1">
      <alignment horizontal="center"/>
    </xf>
    <xf numFmtId="2" fontId="42" fillId="0" borderId="50" xfId="3" quotePrefix="1" applyNumberFormat="1" applyFont="1" applyFill="1" applyBorder="1" applyAlignment="1">
      <alignment horizontal="center"/>
    </xf>
    <xf numFmtId="2" fontId="42" fillId="0" borderId="2" xfId="3" quotePrefix="1" applyNumberFormat="1" applyFont="1" applyFill="1" applyBorder="1" applyAlignment="1">
      <alignment horizontal="center"/>
    </xf>
    <xf numFmtId="2" fontId="42" fillId="0" borderId="4" xfId="3" quotePrefix="1" applyNumberFormat="1" applyFont="1" applyFill="1" applyBorder="1" applyAlignment="1">
      <alignment horizontal="center"/>
    </xf>
    <xf numFmtId="165" fontId="42" fillId="14" borderId="2" xfId="3" applyFont="1" applyFill="1" applyBorder="1"/>
    <xf numFmtId="0" fontId="16" fillId="0" borderId="51" xfId="0" applyFont="1" applyFill="1" applyBorder="1"/>
    <xf numFmtId="165" fontId="42" fillId="14" borderId="52" xfId="3" applyFont="1" applyFill="1" applyBorder="1"/>
    <xf numFmtId="2" fontId="42" fillId="0" borderId="52" xfId="3" quotePrefix="1" applyNumberFormat="1" applyFont="1" applyFill="1" applyBorder="1" applyAlignment="1">
      <alignment horizontal="center"/>
    </xf>
    <xf numFmtId="2" fontId="42" fillId="0" borderId="53" xfId="3" quotePrefix="1" applyNumberFormat="1" applyFont="1" applyFill="1" applyBorder="1" applyAlignment="1">
      <alignment horizontal="center"/>
    </xf>
    <xf numFmtId="165" fontId="42" fillId="14" borderId="43" xfId="3" applyFont="1" applyFill="1" applyBorder="1"/>
    <xf numFmtId="2" fontId="42" fillId="0" borderId="43" xfId="3" quotePrefix="1" applyNumberFormat="1" applyFont="1" applyFill="1" applyBorder="1" applyAlignment="1">
      <alignment horizontal="center"/>
    </xf>
    <xf numFmtId="2" fontId="42" fillId="0" borderId="44" xfId="3" quotePrefix="1" applyNumberFormat="1" applyFont="1" applyFill="1" applyBorder="1" applyAlignment="1">
      <alignment horizontal="center"/>
    </xf>
    <xf numFmtId="0" fontId="16" fillId="0" borderId="2" xfId="0" applyFont="1" applyFill="1" applyBorder="1"/>
    <xf numFmtId="2" fontId="42" fillId="0" borderId="17" xfId="3" quotePrefix="1" applyNumberFormat="1" applyFont="1" applyFill="1" applyBorder="1" applyAlignment="1">
      <alignment horizontal="center"/>
    </xf>
    <xf numFmtId="0" fontId="16" fillId="0" borderId="17" xfId="0" applyFont="1" applyFill="1" applyBorder="1"/>
    <xf numFmtId="2" fontId="42" fillId="0" borderId="34" xfId="3" quotePrefix="1" applyNumberFormat="1" applyFont="1" applyFill="1" applyBorder="1" applyAlignment="1">
      <alignment horizontal="center"/>
    </xf>
    <xf numFmtId="20" fontId="16" fillId="0" borderId="56" xfId="0" applyNumberFormat="1" applyFont="1" applyFill="1" applyBorder="1" applyAlignment="1">
      <alignment horizontal="center"/>
    </xf>
    <xf numFmtId="20" fontId="16" fillId="0" borderId="23" xfId="0" applyNumberFormat="1" applyFont="1" applyFill="1" applyBorder="1" applyAlignment="1">
      <alignment horizontal="center"/>
    </xf>
    <xf numFmtId="20" fontId="16" fillId="0" borderId="13" xfId="0" applyNumberFormat="1" applyFont="1" applyFill="1" applyBorder="1" applyAlignment="1">
      <alignment horizontal="center"/>
    </xf>
    <xf numFmtId="165" fontId="42" fillId="14" borderId="17" xfId="3" applyFont="1" applyFill="1" applyBorder="1"/>
    <xf numFmtId="0" fontId="39" fillId="15" borderId="1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6" fillId="0" borderId="42" xfId="0" applyFont="1" applyFill="1" applyBorder="1"/>
    <xf numFmtId="0" fontId="11" fillId="0" borderId="43" xfId="0" applyFont="1" applyFill="1" applyBorder="1" applyAlignment="1">
      <alignment horizontal="center"/>
    </xf>
    <xf numFmtId="164" fontId="11" fillId="0" borderId="43" xfId="0" applyNumberFormat="1" applyFont="1" applyFill="1" applyBorder="1" applyAlignment="1">
      <alignment horizontal="center"/>
    </xf>
    <xf numFmtId="0" fontId="8" fillId="0" borderId="43" xfId="0" applyFont="1" applyFill="1" applyBorder="1" applyAlignment="1">
      <alignment horizontal="center"/>
    </xf>
    <xf numFmtId="0" fontId="7" fillId="0" borderId="43" xfId="0" applyFont="1" applyFill="1" applyBorder="1" applyAlignment="1">
      <alignment horizontal="center"/>
    </xf>
    <xf numFmtId="0" fontId="7" fillId="0" borderId="57" xfId="0" applyFont="1" applyFill="1" applyBorder="1" applyAlignment="1">
      <alignment horizontal="center"/>
    </xf>
    <xf numFmtId="0" fontId="7" fillId="2" borderId="56" xfId="0" applyFont="1" applyFill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4" xfId="0" quotePrefix="1" applyFont="1" applyFill="1" applyBorder="1" applyAlignment="1">
      <alignment horizontal="center"/>
    </xf>
    <xf numFmtId="164" fontId="7" fillId="0" borderId="17" xfId="0" applyNumberFormat="1" applyFont="1" applyFill="1" applyBorder="1" applyAlignment="1">
      <alignment horizontal="center"/>
    </xf>
    <xf numFmtId="0" fontId="5" fillId="0" borderId="34" xfId="0" applyFont="1" applyFill="1" applyBorder="1" applyAlignment="1">
      <alignment horizontal="center"/>
    </xf>
    <xf numFmtId="0" fontId="5" fillId="0" borderId="34" xfId="0" quotePrefix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31" fillId="6" borderId="15" xfId="0" applyFont="1" applyFill="1" applyBorder="1"/>
    <xf numFmtId="0" fontId="1" fillId="0" borderId="32" xfId="0" applyFont="1" applyFill="1" applyBorder="1"/>
    <xf numFmtId="165" fontId="46" fillId="6" borderId="2" xfId="2" applyNumberFormat="1" applyFont="1" applyFill="1" applyBorder="1"/>
    <xf numFmtId="168" fontId="46" fillId="6" borderId="2" xfId="2" applyNumberFormat="1" applyFont="1" applyFill="1" applyBorder="1" applyAlignment="1">
      <alignment horizontal="center"/>
    </xf>
    <xf numFmtId="165" fontId="46" fillId="6" borderId="17" xfId="2" applyNumberFormat="1" applyFont="1" applyFill="1" applyBorder="1"/>
    <xf numFmtId="168" fontId="46" fillId="6" borderId="17" xfId="2" applyNumberFormat="1" applyFont="1" applyFill="1" applyBorder="1" applyAlignment="1">
      <alignment horizontal="center"/>
    </xf>
    <xf numFmtId="165" fontId="47" fillId="6" borderId="17" xfId="3" applyFont="1" applyFill="1" applyBorder="1"/>
    <xf numFmtId="2" fontId="47" fillId="6" borderId="17" xfId="3" applyNumberFormat="1" applyFont="1" applyFill="1" applyBorder="1" applyAlignment="1">
      <alignment horizontal="center"/>
    </xf>
    <xf numFmtId="165" fontId="47" fillId="6" borderId="2" xfId="3" applyFont="1" applyFill="1" applyBorder="1"/>
    <xf numFmtId="2" fontId="47" fillId="6" borderId="2" xfId="3" applyNumberFormat="1" applyFont="1" applyFill="1" applyBorder="1" applyAlignment="1">
      <alignment horizontal="center"/>
    </xf>
    <xf numFmtId="165" fontId="47" fillId="6" borderId="43" xfId="3" applyFont="1" applyFill="1" applyBorder="1"/>
    <xf numFmtId="0" fontId="14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58" xfId="0" applyFont="1" applyBorder="1"/>
    <xf numFmtId="0" fontId="3" fillId="0" borderId="1" xfId="0" applyFont="1" applyBorder="1"/>
    <xf numFmtId="0" fontId="6" fillId="0" borderId="42" xfId="0" applyFont="1" applyFill="1" applyBorder="1" applyAlignment="1">
      <alignment horizontal="left"/>
    </xf>
    <xf numFmtId="0" fontId="3" fillId="0" borderId="43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2" fontId="3" fillId="6" borderId="16" xfId="0" applyNumberFormat="1" applyFont="1" applyFill="1" applyBorder="1" applyAlignment="1">
      <alignment horizontal="center"/>
    </xf>
    <xf numFmtId="2" fontId="3" fillId="0" borderId="16" xfId="0" applyNumberFormat="1" applyFont="1" applyFill="1" applyBorder="1" applyAlignment="1">
      <alignment horizontal="center"/>
    </xf>
    <xf numFmtId="0" fontId="6" fillId="0" borderId="15" xfId="0" applyFont="1" applyFill="1" applyBorder="1" applyAlignment="1">
      <alignment horizontal="left"/>
    </xf>
    <xf numFmtId="0" fontId="3" fillId="0" borderId="17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2" fontId="3" fillId="0" borderId="28" xfId="0" applyNumberFormat="1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9" fillId="3" borderId="8" xfId="0" applyFont="1" applyFill="1" applyBorder="1" applyAlignment="1">
      <alignment horizontal="center"/>
    </xf>
    <xf numFmtId="0" fontId="19" fillId="3" borderId="18" xfId="0" applyFont="1" applyFill="1" applyBorder="1" applyAlignment="1">
      <alignment horizontal="center"/>
    </xf>
    <xf numFmtId="0" fontId="19" fillId="3" borderId="1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0" fillId="4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3" fillId="3" borderId="25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0" fontId="23" fillId="4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/>
    </xf>
    <xf numFmtId="0" fontId="44" fillId="9" borderId="38" xfId="0" applyFont="1" applyFill="1" applyBorder="1" applyAlignment="1">
      <alignment horizontal="center"/>
    </xf>
    <xf numFmtId="0" fontId="44" fillId="9" borderId="39" xfId="0" applyFont="1" applyFill="1" applyBorder="1" applyAlignment="1">
      <alignment horizontal="center"/>
    </xf>
    <xf numFmtId="0" fontId="44" fillId="9" borderId="40" xfId="0" applyFont="1" applyFill="1" applyBorder="1" applyAlignment="1">
      <alignment horizontal="center"/>
    </xf>
    <xf numFmtId="0" fontId="34" fillId="0" borderId="0" xfId="0" applyFont="1" applyAlignment="1">
      <alignment horizontal="center"/>
    </xf>
    <xf numFmtId="0" fontId="23" fillId="4" borderId="8" xfId="0" applyFont="1" applyFill="1" applyBorder="1" applyAlignment="1">
      <alignment horizontal="center"/>
    </xf>
    <xf numFmtId="0" fontId="23" fillId="4" borderId="18" xfId="0" applyFont="1" applyFill="1" applyBorder="1" applyAlignment="1">
      <alignment horizontal="center"/>
    </xf>
    <xf numFmtId="0" fontId="23" fillId="4" borderId="1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6" fillId="9" borderId="35" xfId="0" applyFont="1" applyFill="1" applyBorder="1" applyAlignment="1">
      <alignment horizontal="center"/>
    </xf>
    <xf numFmtId="0" fontId="36" fillId="9" borderId="36" xfId="0" applyFont="1" applyFill="1" applyBorder="1" applyAlignment="1">
      <alignment horizontal="center"/>
    </xf>
    <xf numFmtId="0" fontId="36" fillId="9" borderId="37" xfId="0" applyFont="1" applyFill="1" applyBorder="1" applyAlignment="1">
      <alignment horizontal="center"/>
    </xf>
    <xf numFmtId="0" fontId="33" fillId="0" borderId="38" xfId="0" applyFont="1" applyFill="1" applyBorder="1" applyAlignment="1">
      <alignment horizontal="center"/>
    </xf>
    <xf numFmtId="0" fontId="33" fillId="0" borderId="39" xfId="0" applyFont="1" applyFill="1" applyBorder="1" applyAlignment="1">
      <alignment horizontal="center"/>
    </xf>
    <xf numFmtId="0" fontId="33" fillId="0" borderId="40" xfId="0" applyFont="1" applyFill="1" applyBorder="1" applyAlignment="1">
      <alignment horizontal="center"/>
    </xf>
    <xf numFmtId="0" fontId="38" fillId="10" borderId="27" xfId="0" applyFont="1" applyFill="1" applyBorder="1" applyAlignment="1">
      <alignment horizontal="center"/>
    </xf>
    <xf numFmtId="0" fontId="38" fillId="10" borderId="7" xfId="0" applyFont="1" applyFill="1" applyBorder="1" applyAlignment="1">
      <alignment horizontal="center"/>
    </xf>
    <xf numFmtId="0" fontId="38" fillId="10" borderId="29" xfId="0" applyFont="1" applyFill="1" applyBorder="1" applyAlignment="1">
      <alignment horizontal="center"/>
    </xf>
    <xf numFmtId="0" fontId="39" fillId="11" borderId="38" xfId="0" applyFont="1" applyFill="1" applyBorder="1" applyAlignment="1">
      <alignment horizontal="center" vertical="center"/>
    </xf>
    <xf numFmtId="0" fontId="39" fillId="11" borderId="36" xfId="0" applyFont="1" applyFill="1" applyBorder="1" applyAlignment="1">
      <alignment horizontal="center" vertical="center"/>
    </xf>
    <xf numFmtId="0" fontId="39" fillId="11" borderId="37" xfId="0" applyFont="1" applyFill="1" applyBorder="1" applyAlignment="1">
      <alignment horizontal="center" vertical="center"/>
    </xf>
    <xf numFmtId="0" fontId="39" fillId="11" borderId="35" xfId="0" applyFont="1" applyFill="1" applyBorder="1" applyAlignment="1">
      <alignment horizontal="center" vertical="center"/>
    </xf>
    <xf numFmtId="0" fontId="39" fillId="11" borderId="45" xfId="0" applyFont="1" applyFill="1" applyBorder="1" applyAlignment="1">
      <alignment horizontal="center" vertical="center"/>
    </xf>
    <xf numFmtId="0" fontId="39" fillId="11" borderId="46" xfId="0" applyFont="1" applyFill="1" applyBorder="1" applyAlignment="1">
      <alignment horizontal="center" vertical="center"/>
    </xf>
    <xf numFmtId="0" fontId="39" fillId="11" borderId="30" xfId="0" applyFont="1" applyFill="1" applyBorder="1" applyAlignment="1">
      <alignment horizontal="center" vertical="center"/>
    </xf>
    <xf numFmtId="0" fontId="39" fillId="11" borderId="47" xfId="0" applyFont="1" applyFill="1" applyBorder="1" applyAlignment="1">
      <alignment horizontal="center" vertical="center"/>
    </xf>
    <xf numFmtId="0" fontId="39" fillId="11" borderId="48" xfId="0" applyFont="1" applyFill="1" applyBorder="1" applyAlignment="1">
      <alignment horizontal="center" vertical="center"/>
    </xf>
    <xf numFmtId="0" fontId="39" fillId="11" borderId="39" xfId="0" applyFont="1" applyFill="1" applyBorder="1" applyAlignment="1">
      <alignment horizontal="center" vertical="center"/>
    </xf>
    <xf numFmtId="0" fontId="39" fillId="11" borderId="40" xfId="0" applyFont="1" applyFill="1" applyBorder="1" applyAlignment="1">
      <alignment horizontal="center" vertical="center"/>
    </xf>
    <xf numFmtId="0" fontId="39" fillId="11" borderId="8" xfId="0" applyFont="1" applyFill="1" applyBorder="1" applyAlignment="1">
      <alignment horizontal="center" vertical="center"/>
    </xf>
    <xf numFmtId="0" fontId="39" fillId="11" borderId="19" xfId="0" applyFont="1" applyFill="1" applyBorder="1" applyAlignment="1">
      <alignment horizontal="center" vertical="center"/>
    </xf>
    <xf numFmtId="0" fontId="39" fillId="11" borderId="26" xfId="0" applyFont="1" applyFill="1" applyBorder="1" applyAlignment="1">
      <alignment horizontal="center" vertical="center"/>
    </xf>
    <xf numFmtId="20" fontId="16" fillId="0" borderId="54" xfId="0" applyNumberFormat="1" applyFont="1" applyFill="1" applyBorder="1" applyAlignment="1">
      <alignment horizontal="center" vertical="center"/>
    </xf>
    <xf numFmtId="20" fontId="16" fillId="0" borderId="55" xfId="0" applyNumberFormat="1" applyFont="1" applyFill="1" applyBorder="1" applyAlignment="1">
      <alignment horizontal="center" vertical="center"/>
    </xf>
    <xf numFmtId="0" fontId="39" fillId="11" borderId="7" xfId="0" applyFont="1" applyFill="1" applyBorder="1" applyAlignment="1">
      <alignment horizontal="center" vertical="center"/>
    </xf>
    <xf numFmtId="0" fontId="39" fillId="11" borderId="29" xfId="0" applyFont="1" applyFill="1" applyBorder="1" applyAlignment="1">
      <alignment horizontal="center" vertical="center"/>
    </xf>
    <xf numFmtId="0" fontId="38" fillId="10" borderId="8" xfId="0" applyFont="1" applyFill="1" applyBorder="1" applyAlignment="1">
      <alignment horizontal="center"/>
    </xf>
    <xf numFmtId="0" fontId="38" fillId="10" borderId="18" xfId="0" applyFont="1" applyFill="1" applyBorder="1" applyAlignment="1">
      <alignment horizontal="center"/>
    </xf>
    <xf numFmtId="0" fontId="38" fillId="10" borderId="10" xfId="0" applyFont="1" applyFill="1" applyBorder="1" applyAlignment="1">
      <alignment horizontal="center"/>
    </xf>
  </cellXfs>
  <cellStyles count="5">
    <cellStyle name="Excel Built-in Normal" xfId="2"/>
    <cellStyle name="Excel Built-in Normal 1" xfId="4"/>
    <cellStyle name="Excel Built-in Normal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7"/>
  <sheetViews>
    <sheetView tabSelected="1" zoomScale="70" workbookViewId="0">
      <selection sqref="A1:H1"/>
    </sheetView>
  </sheetViews>
  <sheetFormatPr baseColWidth="10" defaultRowHeight="18.75"/>
  <cols>
    <col min="1" max="1" width="34.85546875" style="1" customWidth="1"/>
    <col min="2" max="2" width="8.85546875" style="12" bestFit="1" customWidth="1"/>
    <col min="3" max="3" width="12" style="12" bestFit="1" customWidth="1"/>
    <col min="4" max="4" width="7.85546875" style="2" bestFit="1" customWidth="1"/>
    <col min="5" max="8" width="6.7109375" style="2" customWidth="1"/>
    <col min="9" max="9" width="10.42578125" style="131" bestFit="1" customWidth="1"/>
    <col min="10" max="16384" width="11.42578125" style="1"/>
  </cols>
  <sheetData>
    <row r="1" spans="1:19" ht="30.75">
      <c r="A1" s="254" t="s">
        <v>129</v>
      </c>
      <c r="B1" s="254"/>
      <c r="C1" s="254"/>
      <c r="D1" s="254"/>
      <c r="E1" s="254"/>
      <c r="F1" s="254"/>
      <c r="G1" s="254"/>
      <c r="H1" s="254"/>
    </row>
    <row r="2" spans="1:19" ht="23.25">
      <c r="A2" s="258" t="s">
        <v>74</v>
      </c>
      <c r="B2" s="258"/>
      <c r="C2" s="258"/>
      <c r="D2" s="258"/>
      <c r="E2" s="258"/>
      <c r="F2" s="258"/>
      <c r="G2" s="258"/>
      <c r="H2" s="258"/>
    </row>
    <row r="3" spans="1:19" ht="19.5">
      <c r="A3" s="255" t="s">
        <v>7</v>
      </c>
      <c r="B3" s="255"/>
      <c r="C3" s="255"/>
      <c r="D3" s="255"/>
      <c r="E3" s="255"/>
      <c r="F3" s="255"/>
      <c r="G3" s="255"/>
      <c r="H3" s="255"/>
    </row>
    <row r="4" spans="1:19" ht="26.25">
      <c r="A4" s="256" t="s">
        <v>11</v>
      </c>
      <c r="B4" s="256"/>
      <c r="C4" s="256"/>
      <c r="D4" s="256"/>
      <c r="E4" s="256"/>
      <c r="F4" s="256"/>
      <c r="G4" s="256"/>
      <c r="H4" s="256"/>
    </row>
    <row r="5" spans="1:19" ht="19.5">
      <c r="A5" s="257" t="s">
        <v>61</v>
      </c>
      <c r="B5" s="257"/>
      <c r="C5" s="257"/>
      <c r="D5" s="257"/>
      <c r="E5" s="257"/>
      <c r="F5" s="257"/>
      <c r="G5" s="257"/>
      <c r="H5" s="257"/>
    </row>
    <row r="6" spans="1:19" ht="19.5">
      <c r="A6" s="250" t="s">
        <v>130</v>
      </c>
      <c r="B6" s="250"/>
      <c r="C6" s="250"/>
      <c r="D6" s="250"/>
      <c r="E6" s="250"/>
      <c r="F6" s="250"/>
      <c r="G6" s="250"/>
      <c r="H6" s="250"/>
    </row>
    <row r="7" spans="1:19" ht="19.5" thickBot="1">
      <c r="A7" s="2"/>
    </row>
    <row r="8" spans="1:19" ht="19.5" thickBot="1">
      <c r="A8" s="251" t="s">
        <v>92</v>
      </c>
      <c r="B8" s="252"/>
      <c r="C8" s="252"/>
      <c r="D8" s="252"/>
      <c r="E8" s="252"/>
      <c r="F8" s="252"/>
      <c r="G8" s="252"/>
      <c r="H8" s="253"/>
    </row>
    <row r="9" spans="1:19" s="3" customFormat="1" ht="20.25" thickBot="1">
      <c r="A9" s="4" t="s">
        <v>0</v>
      </c>
      <c r="B9" s="9" t="s">
        <v>9</v>
      </c>
      <c r="C9" s="9" t="s">
        <v>21</v>
      </c>
      <c r="D9" s="4" t="s">
        <v>1</v>
      </c>
      <c r="E9" s="4" t="s">
        <v>2</v>
      </c>
      <c r="F9" s="20" t="s">
        <v>3</v>
      </c>
      <c r="G9" s="19" t="s">
        <v>4</v>
      </c>
      <c r="H9" s="21" t="s">
        <v>5</v>
      </c>
      <c r="I9" s="132"/>
      <c r="L9"/>
      <c r="M9"/>
      <c r="N9" s="118"/>
      <c r="O9"/>
      <c r="P9"/>
      <c r="Q9"/>
      <c r="R9"/>
      <c r="S9"/>
    </row>
    <row r="10" spans="1:19" ht="20.25" thickBot="1">
      <c r="A10" s="39" t="s">
        <v>50</v>
      </c>
      <c r="B10" s="65" t="s">
        <v>28</v>
      </c>
      <c r="C10" s="66">
        <v>37164</v>
      </c>
      <c r="D10" s="41">
        <v>-3</v>
      </c>
      <c r="E10" s="37">
        <v>37</v>
      </c>
      <c r="F10" s="42">
        <v>37</v>
      </c>
      <c r="G10" s="23">
        <f t="shared" ref="G10:G16" si="0">SUM(E10:F10)</f>
        <v>74</v>
      </c>
      <c r="H10" s="22">
        <f t="shared" ref="H10:H16" si="1">SUM(G10-D10)</f>
        <v>77</v>
      </c>
      <c r="I10" s="133" t="s">
        <v>15</v>
      </c>
      <c r="L10"/>
      <c r="M10"/>
      <c r="N10" s="118"/>
      <c r="O10"/>
      <c r="P10"/>
      <c r="Q10"/>
      <c r="R10"/>
      <c r="S10"/>
    </row>
    <row r="11" spans="1:19" ht="20.25" thickBot="1">
      <c r="A11" s="39" t="s">
        <v>131</v>
      </c>
      <c r="B11" s="65" t="s">
        <v>132</v>
      </c>
      <c r="C11" s="66">
        <v>35076</v>
      </c>
      <c r="D11" s="41">
        <v>0</v>
      </c>
      <c r="E11" s="37">
        <v>38</v>
      </c>
      <c r="F11" s="42">
        <v>38</v>
      </c>
      <c r="G11" s="23">
        <f t="shared" si="0"/>
        <v>76</v>
      </c>
      <c r="H11" s="22">
        <f t="shared" si="1"/>
        <v>76</v>
      </c>
      <c r="I11" s="134" t="s">
        <v>16</v>
      </c>
      <c r="L11"/>
      <c r="M11"/>
      <c r="N11" s="118"/>
      <c r="O11"/>
      <c r="P11"/>
      <c r="Q11"/>
      <c r="R11"/>
      <c r="S11"/>
    </row>
    <row r="12" spans="1:19" ht="19.5">
      <c r="A12" s="39" t="s">
        <v>57</v>
      </c>
      <c r="B12" s="65" t="s">
        <v>31</v>
      </c>
      <c r="C12" s="66">
        <v>36383</v>
      </c>
      <c r="D12" s="41">
        <v>1</v>
      </c>
      <c r="E12" s="37">
        <v>39</v>
      </c>
      <c r="F12" s="42">
        <v>38</v>
      </c>
      <c r="G12" s="23">
        <f t="shared" si="0"/>
        <v>77</v>
      </c>
      <c r="H12" s="22">
        <f t="shared" si="1"/>
        <v>76</v>
      </c>
      <c r="L12"/>
      <c r="M12"/>
      <c r="N12" s="118"/>
      <c r="O12"/>
      <c r="P12"/>
      <c r="Q12"/>
      <c r="R12"/>
      <c r="S12"/>
    </row>
    <row r="13" spans="1:19" ht="20.25" thickBot="1">
      <c r="A13" s="39" t="s">
        <v>135</v>
      </c>
      <c r="B13" s="65" t="s">
        <v>27</v>
      </c>
      <c r="C13" s="66">
        <v>37137</v>
      </c>
      <c r="D13" s="41">
        <v>6</v>
      </c>
      <c r="E13" s="37">
        <v>42</v>
      </c>
      <c r="F13" s="42">
        <v>38</v>
      </c>
      <c r="G13" s="23">
        <f t="shared" si="0"/>
        <v>80</v>
      </c>
      <c r="H13" s="22">
        <f t="shared" si="1"/>
        <v>74</v>
      </c>
      <c r="L13"/>
      <c r="M13"/>
      <c r="N13" s="118"/>
      <c r="O13"/>
      <c r="P13"/>
      <c r="Q13"/>
      <c r="R13"/>
      <c r="S13"/>
    </row>
    <row r="14" spans="1:19" ht="20.25" thickBot="1">
      <c r="A14" s="39" t="s">
        <v>109</v>
      </c>
      <c r="B14" s="65" t="s">
        <v>28</v>
      </c>
      <c r="C14" s="66">
        <v>36626</v>
      </c>
      <c r="D14" s="41">
        <v>8</v>
      </c>
      <c r="E14" s="37">
        <v>41</v>
      </c>
      <c r="F14" s="42">
        <v>39</v>
      </c>
      <c r="G14" s="23">
        <f t="shared" si="0"/>
        <v>80</v>
      </c>
      <c r="H14" s="130">
        <f t="shared" si="1"/>
        <v>72</v>
      </c>
      <c r="I14" s="133" t="s">
        <v>17</v>
      </c>
      <c r="L14"/>
      <c r="M14"/>
      <c r="N14" s="118"/>
      <c r="O14"/>
      <c r="P14"/>
      <c r="Q14"/>
      <c r="R14"/>
      <c r="S14"/>
    </row>
    <row r="15" spans="1:19" ht="19.5">
      <c r="A15" s="39" t="s">
        <v>56</v>
      </c>
      <c r="B15" s="65" t="s">
        <v>27</v>
      </c>
      <c r="C15" s="66">
        <v>37079</v>
      </c>
      <c r="D15" s="41">
        <v>2</v>
      </c>
      <c r="E15" s="37">
        <v>39</v>
      </c>
      <c r="F15" s="42">
        <v>45</v>
      </c>
      <c r="G15" s="23">
        <f t="shared" si="0"/>
        <v>84</v>
      </c>
      <c r="H15" s="22">
        <f t="shared" si="1"/>
        <v>82</v>
      </c>
      <c r="L15"/>
      <c r="M15"/>
      <c r="N15" s="118"/>
      <c r="O15"/>
      <c r="P15"/>
      <c r="Q15"/>
      <c r="R15"/>
      <c r="S15"/>
    </row>
    <row r="16" spans="1:19" ht="19.5">
      <c r="A16" s="39" t="s">
        <v>136</v>
      </c>
      <c r="B16" s="65" t="s">
        <v>27</v>
      </c>
      <c r="C16" s="66">
        <v>37303</v>
      </c>
      <c r="D16" s="41">
        <v>7</v>
      </c>
      <c r="E16" s="37">
        <v>42</v>
      </c>
      <c r="F16" s="42">
        <v>45</v>
      </c>
      <c r="G16" s="23">
        <f t="shared" si="0"/>
        <v>87</v>
      </c>
      <c r="H16" s="22">
        <f t="shared" si="1"/>
        <v>80</v>
      </c>
    </row>
    <row r="17" spans="1:9" ht="19.5">
      <c r="A17" s="112" t="s">
        <v>133</v>
      </c>
      <c r="B17" s="65" t="s">
        <v>31</v>
      </c>
      <c r="C17" s="66">
        <v>36513</v>
      </c>
      <c r="D17" s="119" t="s">
        <v>10</v>
      </c>
      <c r="E17" s="120" t="s">
        <v>10</v>
      </c>
      <c r="F17" s="121" t="s">
        <v>10</v>
      </c>
      <c r="G17" s="122" t="s">
        <v>10</v>
      </c>
      <c r="H17" s="123" t="s">
        <v>10</v>
      </c>
    </row>
    <row r="18" spans="1:9" ht="20.25" thickBot="1">
      <c r="A18" s="95" t="s">
        <v>134</v>
      </c>
      <c r="B18" s="96" t="s">
        <v>39</v>
      </c>
      <c r="C18" s="97">
        <v>36297</v>
      </c>
      <c r="D18" s="100" t="s">
        <v>10</v>
      </c>
      <c r="E18" s="101" t="s">
        <v>10</v>
      </c>
      <c r="F18" s="102" t="s">
        <v>10</v>
      </c>
      <c r="G18" s="98" t="s">
        <v>10</v>
      </c>
      <c r="H18" s="99" t="s">
        <v>10</v>
      </c>
    </row>
    <row r="19" spans="1:9" ht="19.5" thickBot="1">
      <c r="D19" s="1"/>
      <c r="E19" s="1"/>
      <c r="F19" s="1"/>
      <c r="G19" s="1"/>
      <c r="H19" s="1"/>
    </row>
    <row r="20" spans="1:9" ht="20.25" thickBot="1">
      <c r="A20" s="247" t="s">
        <v>75</v>
      </c>
      <c r="B20" s="248"/>
      <c r="C20" s="248"/>
      <c r="D20" s="248"/>
      <c r="E20" s="248"/>
      <c r="F20" s="248"/>
      <c r="G20" s="248"/>
      <c r="H20" s="249"/>
    </row>
    <row r="21" spans="1:9" ht="20.25" thickBot="1">
      <c r="A21" s="4" t="s">
        <v>6</v>
      </c>
      <c r="B21" s="9" t="s">
        <v>9</v>
      </c>
      <c r="C21" s="9" t="s">
        <v>21</v>
      </c>
      <c r="D21" s="4" t="s">
        <v>1</v>
      </c>
      <c r="E21" s="4" t="s">
        <v>2</v>
      </c>
      <c r="F21" s="20" t="s">
        <v>3</v>
      </c>
      <c r="G21" s="19" t="s">
        <v>4</v>
      </c>
      <c r="H21" s="21" t="s">
        <v>5</v>
      </c>
    </row>
    <row r="22" spans="1:9" ht="20.25" thickBot="1">
      <c r="A22" s="85" t="s">
        <v>65</v>
      </c>
      <c r="B22" s="65" t="s">
        <v>29</v>
      </c>
      <c r="C22" s="66">
        <v>37495</v>
      </c>
      <c r="D22" s="41">
        <v>3</v>
      </c>
      <c r="E22" s="37">
        <v>40</v>
      </c>
      <c r="F22" s="42">
        <v>44</v>
      </c>
      <c r="G22" s="23">
        <f t="shared" ref="G22:G27" si="2">SUM(E22:F22)</f>
        <v>84</v>
      </c>
      <c r="H22" s="22">
        <f t="shared" ref="H22:H27" si="3">SUM(G22-D22)</f>
        <v>81</v>
      </c>
      <c r="I22" s="134" t="s">
        <v>15</v>
      </c>
    </row>
    <row r="23" spans="1:9" ht="20.25" thickBot="1">
      <c r="A23" s="39" t="s">
        <v>204</v>
      </c>
      <c r="B23" s="65" t="s">
        <v>26</v>
      </c>
      <c r="C23" s="66">
        <v>38257</v>
      </c>
      <c r="D23" s="41">
        <v>3</v>
      </c>
      <c r="E23" s="37">
        <v>45</v>
      </c>
      <c r="F23" s="42">
        <v>40</v>
      </c>
      <c r="G23" s="23">
        <f t="shared" si="2"/>
        <v>85</v>
      </c>
      <c r="H23" s="22">
        <f t="shared" si="3"/>
        <v>82</v>
      </c>
      <c r="I23" s="134" t="s">
        <v>16</v>
      </c>
    </row>
    <row r="24" spans="1:9" ht="19.5">
      <c r="A24" s="39" t="s">
        <v>66</v>
      </c>
      <c r="B24" s="65" t="s">
        <v>27</v>
      </c>
      <c r="C24" s="66">
        <v>37876</v>
      </c>
      <c r="D24" s="41">
        <v>12</v>
      </c>
      <c r="E24" s="37">
        <v>50</v>
      </c>
      <c r="F24" s="42">
        <v>48</v>
      </c>
      <c r="G24" s="23">
        <f t="shared" si="2"/>
        <v>98</v>
      </c>
      <c r="H24" s="22">
        <f t="shared" si="3"/>
        <v>86</v>
      </c>
    </row>
    <row r="25" spans="1:9" ht="20.25" thickBot="1">
      <c r="A25" s="39" t="s">
        <v>59</v>
      </c>
      <c r="B25" s="65" t="s">
        <v>30</v>
      </c>
      <c r="C25" s="66">
        <v>38411</v>
      </c>
      <c r="D25" s="41">
        <v>11</v>
      </c>
      <c r="E25" s="37">
        <v>52</v>
      </c>
      <c r="F25" s="42">
        <v>48</v>
      </c>
      <c r="G25" s="23">
        <f t="shared" si="2"/>
        <v>100</v>
      </c>
      <c r="H25" s="22">
        <f t="shared" si="3"/>
        <v>89</v>
      </c>
    </row>
    <row r="26" spans="1:9" ht="20.25" thickBot="1">
      <c r="A26" s="39" t="s">
        <v>76</v>
      </c>
      <c r="B26" s="65" t="s">
        <v>30</v>
      </c>
      <c r="C26" s="66">
        <v>38229</v>
      </c>
      <c r="D26" s="41">
        <v>22</v>
      </c>
      <c r="E26" s="37">
        <v>53</v>
      </c>
      <c r="F26" s="42">
        <v>53</v>
      </c>
      <c r="G26" s="23">
        <f t="shared" si="2"/>
        <v>106</v>
      </c>
      <c r="H26" s="130">
        <f t="shared" si="3"/>
        <v>84</v>
      </c>
      <c r="I26" s="133" t="s">
        <v>17</v>
      </c>
    </row>
    <row r="27" spans="1:9" ht="20.25" thickBot="1">
      <c r="A27" s="124" t="s">
        <v>138</v>
      </c>
      <c r="B27" s="96" t="s">
        <v>139</v>
      </c>
      <c r="C27" s="97">
        <v>38078</v>
      </c>
      <c r="D27" s="125">
        <v>41</v>
      </c>
      <c r="E27" s="126">
        <v>59</v>
      </c>
      <c r="F27" s="127">
        <v>70</v>
      </c>
      <c r="G27" s="128">
        <f t="shared" si="2"/>
        <v>129</v>
      </c>
      <c r="H27" s="129">
        <f t="shared" si="3"/>
        <v>88</v>
      </c>
    </row>
  </sheetData>
  <sortState ref="A22:H27">
    <sortCondition ref="G22:G27"/>
    <sortCondition ref="F22:F27"/>
    <sortCondition ref="E22:E27"/>
  </sortState>
  <mergeCells count="8">
    <mergeCell ref="A20:H20"/>
    <mergeCell ref="A6:H6"/>
    <mergeCell ref="A8:H8"/>
    <mergeCell ref="A1:H1"/>
    <mergeCell ref="A3:H3"/>
    <mergeCell ref="A4:H4"/>
    <mergeCell ref="A5:H5"/>
    <mergeCell ref="A2:H2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A1:J49"/>
  <sheetViews>
    <sheetView zoomScale="70" zoomScaleNormal="70" workbookViewId="0">
      <selection sqref="A1:H1"/>
    </sheetView>
  </sheetViews>
  <sheetFormatPr baseColWidth="10" defaultRowHeight="19.5"/>
  <cols>
    <col min="1" max="1" width="33.42578125" style="13" customWidth="1"/>
    <col min="2" max="2" width="13.140625" style="13" bestFit="1" customWidth="1"/>
    <col min="3" max="3" width="11.140625" style="31" customWidth="1"/>
    <col min="4" max="6" width="4.85546875" style="13" bestFit="1" customWidth="1"/>
    <col min="7" max="7" width="10.28515625" style="13" bestFit="1" customWidth="1"/>
    <col min="8" max="8" width="4.85546875" style="34" bestFit="1" customWidth="1"/>
    <col min="9" max="9" width="13.140625" style="13" bestFit="1" customWidth="1"/>
    <col min="10" max="10" width="4.42578125" style="13" bestFit="1" customWidth="1"/>
    <col min="11" max="16384" width="11.42578125" style="13"/>
  </cols>
  <sheetData>
    <row r="1" spans="1:10">
      <c r="A1" s="264" t="str">
        <f>JUV!A1</f>
        <v>EL VALLE DE TANDIL</v>
      </c>
      <c r="B1" s="264"/>
      <c r="C1" s="264"/>
      <c r="D1" s="264"/>
      <c r="E1" s="264"/>
      <c r="F1" s="264"/>
      <c r="G1" s="264"/>
      <c r="H1" s="264"/>
      <c r="I1" s="14"/>
      <c r="J1" s="43"/>
    </row>
    <row r="2" spans="1:10">
      <c r="A2" s="265" t="str">
        <f>JUV!A2</f>
        <v>GOLF CLUB</v>
      </c>
      <c r="B2" s="265"/>
      <c r="C2" s="265"/>
      <c r="D2" s="265"/>
      <c r="E2" s="265"/>
      <c r="F2" s="265"/>
      <c r="G2" s="265"/>
      <c r="H2" s="265"/>
      <c r="I2" s="14"/>
      <c r="J2" s="43"/>
    </row>
    <row r="3" spans="1:10">
      <c r="A3" s="264" t="s">
        <v>7</v>
      </c>
      <c r="B3" s="264"/>
      <c r="C3" s="264"/>
      <c r="D3" s="264"/>
      <c r="E3" s="264"/>
      <c r="F3" s="264"/>
      <c r="G3" s="264"/>
      <c r="H3" s="264"/>
      <c r="I3" s="14"/>
      <c r="J3" s="43"/>
    </row>
    <row r="4" spans="1:10">
      <c r="A4" s="266" t="s">
        <v>11</v>
      </c>
      <c r="B4" s="266"/>
      <c r="C4" s="266"/>
      <c r="D4" s="266"/>
      <c r="E4" s="266"/>
      <c r="F4" s="266"/>
      <c r="G4" s="266"/>
      <c r="H4" s="266"/>
      <c r="I4" s="14"/>
      <c r="J4" s="43"/>
    </row>
    <row r="5" spans="1:10">
      <c r="A5" s="264" t="str">
        <f>JUV!A5</f>
        <v>DOS VUELTAS DE 9 HOYOS MEDAL PLAY</v>
      </c>
      <c r="B5" s="264"/>
      <c r="C5" s="264"/>
      <c r="D5" s="264"/>
      <c r="E5" s="264"/>
      <c r="F5" s="264"/>
      <c r="G5" s="264"/>
      <c r="H5" s="264"/>
      <c r="I5" s="14"/>
      <c r="J5" s="43"/>
    </row>
    <row r="6" spans="1:10" ht="20.25" thickBot="1">
      <c r="A6" s="264" t="str">
        <f>JUV!A6</f>
        <v>DOMINGO 21 DE MARZODE 2021</v>
      </c>
      <c r="B6" s="264"/>
      <c r="C6" s="264"/>
      <c r="D6" s="264"/>
      <c r="E6" s="264"/>
      <c r="F6" s="264"/>
      <c r="G6" s="264"/>
      <c r="H6" s="264"/>
      <c r="I6" s="14"/>
      <c r="J6" s="43"/>
    </row>
    <row r="7" spans="1:10" ht="20.25" hidden="1" thickBot="1">
      <c r="A7" s="267" t="e">
        <f>JUV!#REF!</f>
        <v>#REF!</v>
      </c>
      <c r="B7" s="268"/>
      <c r="C7" s="268"/>
      <c r="D7" s="268"/>
      <c r="E7" s="268"/>
      <c r="F7" s="268"/>
      <c r="G7" s="268"/>
      <c r="H7" s="269"/>
      <c r="I7" s="14"/>
      <c r="J7" s="43"/>
    </row>
    <row r="8" spans="1:10" ht="20.25" hidden="1" thickBot="1">
      <c r="A8" s="4" t="s">
        <v>6</v>
      </c>
      <c r="B8" s="15" t="s">
        <v>9</v>
      </c>
      <c r="C8" s="29" t="s">
        <v>21</v>
      </c>
      <c r="D8" s="4" t="s">
        <v>1</v>
      </c>
      <c r="E8" s="4" t="s">
        <v>2</v>
      </c>
      <c r="F8" s="4" t="s">
        <v>3</v>
      </c>
      <c r="G8" s="4" t="s">
        <v>4</v>
      </c>
      <c r="H8" s="4" t="s">
        <v>5</v>
      </c>
      <c r="I8" s="14"/>
      <c r="J8" s="43"/>
    </row>
    <row r="9" spans="1:10" ht="20.100000000000001" hidden="1" customHeight="1" thickBot="1">
      <c r="A9" s="18" t="e">
        <f>JUV!#REF!</f>
        <v>#REF!</v>
      </c>
      <c r="B9" s="24" t="e">
        <f>JUV!#REF!</f>
        <v>#REF!</v>
      </c>
      <c r="C9" s="30" t="e">
        <f>JUV!#REF!</f>
        <v>#REF!</v>
      </c>
      <c r="D9" s="25" t="e">
        <f>JUV!#REF!</f>
        <v>#REF!</v>
      </c>
      <c r="E9" s="25" t="e">
        <f>JUV!#REF!</f>
        <v>#REF!</v>
      </c>
      <c r="F9" s="25" t="e">
        <f>JUV!#REF!</f>
        <v>#REF!</v>
      </c>
      <c r="G9" s="25" t="e">
        <f>JUV!#REF!</f>
        <v>#REF!</v>
      </c>
      <c r="H9" s="33" t="s">
        <v>10</v>
      </c>
      <c r="I9" s="15" t="s">
        <v>15</v>
      </c>
      <c r="J9" s="43"/>
    </row>
    <row r="10" spans="1:10" ht="20.100000000000001" hidden="1" customHeight="1" thickBot="1">
      <c r="A10" s="18" t="e">
        <f>JUV!#REF!</f>
        <v>#REF!</v>
      </c>
      <c r="B10" s="24" t="e">
        <f>JUV!#REF!</f>
        <v>#REF!</v>
      </c>
      <c r="C10" s="30" t="e">
        <f>JUV!#REF!</f>
        <v>#REF!</v>
      </c>
      <c r="D10" s="25" t="e">
        <f>JUV!#REF!</f>
        <v>#REF!</v>
      </c>
      <c r="E10" s="25" t="e">
        <f>JUV!#REF!</f>
        <v>#REF!</v>
      </c>
      <c r="F10" s="25" t="e">
        <f>JUV!#REF!</f>
        <v>#REF!</v>
      </c>
      <c r="G10" s="25" t="e">
        <f>JUV!#REF!</f>
        <v>#REF!</v>
      </c>
      <c r="H10" s="33" t="s">
        <v>10</v>
      </c>
      <c r="I10" s="15" t="s">
        <v>16</v>
      </c>
      <c r="J10" s="43"/>
    </row>
    <row r="11" spans="1:10" ht="20.100000000000001" hidden="1" customHeight="1" thickBot="1">
      <c r="A11" s="18"/>
      <c r="B11" s="24"/>
      <c r="C11" s="30"/>
      <c r="D11" s="25"/>
      <c r="E11" s="25"/>
      <c r="F11" s="25"/>
      <c r="G11" s="36">
        <f>SUM(E11:F11)</f>
        <v>0</v>
      </c>
      <c r="H11" s="33">
        <f>SUM(G11-D11)</f>
        <v>0</v>
      </c>
      <c r="I11" s="15" t="s">
        <v>17</v>
      </c>
      <c r="J11" s="43"/>
    </row>
    <row r="12" spans="1:10" ht="20.100000000000001" hidden="1" customHeight="1" thickBot="1">
      <c r="A12" s="18"/>
      <c r="B12" s="24"/>
      <c r="C12" s="30"/>
      <c r="D12" s="25"/>
      <c r="E12" s="25"/>
      <c r="F12" s="25"/>
      <c r="G12" s="36">
        <f>SUM(E12:F12)</f>
        <v>0</v>
      </c>
      <c r="H12" s="33">
        <f>SUM(G12-D12)</f>
        <v>0</v>
      </c>
      <c r="I12" s="15" t="s">
        <v>18</v>
      </c>
      <c r="J12" s="43"/>
    </row>
    <row r="13" spans="1:10" ht="20.25" thickBot="1">
      <c r="A13" s="267" t="str">
        <f>JUV!A8</f>
        <v>CABALLEROS JUVENILES (Clases 96- 97- 98- 99 - 00 - 01 y 02)</v>
      </c>
      <c r="B13" s="268"/>
      <c r="C13" s="268"/>
      <c r="D13" s="268"/>
      <c r="E13" s="268"/>
      <c r="F13" s="268"/>
      <c r="G13" s="268"/>
      <c r="H13" s="269"/>
      <c r="I13" s="1"/>
      <c r="J13" s="43"/>
    </row>
    <row r="14" spans="1:10" ht="20.25" thickBot="1">
      <c r="A14" s="4" t="s">
        <v>0</v>
      </c>
      <c r="B14" s="15" t="s">
        <v>9</v>
      </c>
      <c r="C14" s="29" t="s">
        <v>21</v>
      </c>
      <c r="D14" s="4" t="s">
        <v>1</v>
      </c>
      <c r="E14" s="4" t="s">
        <v>2</v>
      </c>
      <c r="F14" s="4" t="s">
        <v>3</v>
      </c>
      <c r="G14" s="4" t="s">
        <v>4</v>
      </c>
      <c r="H14" s="4" t="s">
        <v>5</v>
      </c>
      <c r="I14" s="14"/>
      <c r="J14" s="43"/>
    </row>
    <row r="15" spans="1:10" ht="20.100000000000001" customHeight="1" thickBot="1">
      <c r="A15" s="18" t="str">
        <f>JUV!A10</f>
        <v>ACUÑA TOBIAS</v>
      </c>
      <c r="B15" s="24" t="str">
        <f>JUV!B10</f>
        <v>EVTGC</v>
      </c>
      <c r="C15" s="30">
        <f>JUV!C10</f>
        <v>37164</v>
      </c>
      <c r="D15" s="25">
        <f>JUV!D10</f>
        <v>-3</v>
      </c>
      <c r="E15" s="25">
        <f>JUV!E10</f>
        <v>37</v>
      </c>
      <c r="F15" s="25">
        <f>JUV!F10</f>
        <v>37</v>
      </c>
      <c r="G15" s="25">
        <f>JUV!G10</f>
        <v>74</v>
      </c>
      <c r="H15" s="33" t="s">
        <v>10</v>
      </c>
      <c r="I15" s="15" t="s">
        <v>15</v>
      </c>
      <c r="J15" s="43"/>
    </row>
    <row r="16" spans="1:10" ht="20.100000000000001" customHeight="1" thickBot="1">
      <c r="A16" s="18" t="str">
        <f>JUV!A11</f>
        <v>NASIF YAIR MANUEL</v>
      </c>
      <c r="B16" s="24" t="str">
        <f>JUV!B11</f>
        <v>ML</v>
      </c>
      <c r="C16" s="30">
        <f>JUV!C11</f>
        <v>35076</v>
      </c>
      <c r="D16" s="25">
        <f>JUV!D11</f>
        <v>0</v>
      </c>
      <c r="E16" s="25">
        <f>JUV!E11</f>
        <v>38</v>
      </c>
      <c r="F16" s="25">
        <f>JUV!F11</f>
        <v>38</v>
      </c>
      <c r="G16" s="25">
        <f>JUV!G11</f>
        <v>76</v>
      </c>
      <c r="H16" s="33" t="s">
        <v>10</v>
      </c>
      <c r="I16" s="15" t="s">
        <v>16</v>
      </c>
      <c r="J16" s="43"/>
    </row>
    <row r="17" spans="1:10" ht="20.100000000000001" customHeight="1" thickBot="1">
      <c r="A17" s="18" t="s">
        <v>109</v>
      </c>
      <c r="B17" s="24" t="s">
        <v>28</v>
      </c>
      <c r="C17" s="30">
        <v>36626</v>
      </c>
      <c r="D17" s="25">
        <v>8</v>
      </c>
      <c r="E17" s="25">
        <v>41</v>
      </c>
      <c r="F17" s="25">
        <v>39</v>
      </c>
      <c r="G17" s="25">
        <f>SUM(E17:F17)</f>
        <v>80</v>
      </c>
      <c r="H17" s="33">
        <f>SUM(G17-D17)</f>
        <v>72</v>
      </c>
      <c r="I17" s="15" t="s">
        <v>17</v>
      </c>
      <c r="J17" s="43"/>
    </row>
    <row r="18" spans="1:10" ht="20.100000000000001" hidden="1" customHeight="1" thickBot="1">
      <c r="A18" s="18"/>
      <c r="B18" s="24"/>
      <c r="C18" s="30"/>
      <c r="D18" s="25"/>
      <c r="E18" s="25"/>
      <c r="F18" s="25"/>
      <c r="G18" s="25">
        <f>SUM(E18:F18)</f>
        <v>0</v>
      </c>
      <c r="H18" s="33">
        <f>SUM(G18-D18)</f>
        <v>0</v>
      </c>
      <c r="I18" s="15" t="s">
        <v>18</v>
      </c>
      <c r="J18" s="43"/>
    </row>
    <row r="19" spans="1:10" ht="20.25" thickBot="1">
      <c r="A19" s="267" t="str">
        <f>JUV!A20</f>
        <v>DAMAS JUVENILES Y MENORES</v>
      </c>
      <c r="B19" s="268"/>
      <c r="C19" s="268"/>
      <c r="D19" s="268"/>
      <c r="E19" s="268"/>
      <c r="F19" s="268"/>
      <c r="G19" s="268"/>
      <c r="H19" s="269"/>
      <c r="I19" s="1"/>
      <c r="J19" s="43"/>
    </row>
    <row r="20" spans="1:10" ht="20.25" thickBot="1">
      <c r="A20" s="4" t="s">
        <v>6</v>
      </c>
      <c r="B20" s="15" t="s">
        <v>9</v>
      </c>
      <c r="C20" s="29" t="s">
        <v>21</v>
      </c>
      <c r="D20" s="4" t="s">
        <v>1</v>
      </c>
      <c r="E20" s="4" t="s">
        <v>2</v>
      </c>
      <c r="F20" s="4" t="s">
        <v>3</v>
      </c>
      <c r="G20" s="4" t="s">
        <v>4</v>
      </c>
      <c r="H20" s="4" t="s">
        <v>5</v>
      </c>
      <c r="I20" s="14"/>
      <c r="J20" s="43"/>
    </row>
    <row r="21" spans="1:10" ht="20.100000000000001" customHeight="1" thickBot="1">
      <c r="A21" s="18" t="str">
        <f>JUV!A22</f>
        <v>OLIVERI CATERINA</v>
      </c>
      <c r="B21" s="24" t="str">
        <f>JUV!B22</f>
        <v>SPGC</v>
      </c>
      <c r="C21" s="30">
        <f>JUV!C22</f>
        <v>37495</v>
      </c>
      <c r="D21" s="25">
        <f>JUV!D22</f>
        <v>3</v>
      </c>
      <c r="E21" s="25">
        <f>JUV!E22</f>
        <v>40</v>
      </c>
      <c r="F21" s="25">
        <f>JUV!F22</f>
        <v>44</v>
      </c>
      <c r="G21" s="25">
        <f>JUV!G22</f>
        <v>84</v>
      </c>
      <c r="H21" s="33" t="s">
        <v>10</v>
      </c>
      <c r="I21" s="15" t="s">
        <v>15</v>
      </c>
      <c r="J21" s="43"/>
    </row>
    <row r="22" spans="1:10" ht="20.100000000000001" customHeight="1" thickBot="1">
      <c r="A22" s="18" t="str">
        <f>JUV!A23</f>
        <v>ERRECART GIMENA NO INFORMADO</v>
      </c>
      <c r="B22" s="24" t="str">
        <f>JUV!B23</f>
        <v>CMDP</v>
      </c>
      <c r="C22" s="30">
        <f>JUV!C23</f>
        <v>38257</v>
      </c>
      <c r="D22" s="25">
        <f>JUV!D23</f>
        <v>3</v>
      </c>
      <c r="E22" s="25">
        <f>JUV!E23</f>
        <v>45</v>
      </c>
      <c r="F22" s="25">
        <f>JUV!F23</f>
        <v>40</v>
      </c>
      <c r="G22" s="25">
        <f>JUV!G23</f>
        <v>85</v>
      </c>
      <c r="H22" s="33" t="s">
        <v>10</v>
      </c>
      <c r="I22" s="15" t="s">
        <v>16</v>
      </c>
      <c r="J22" s="43"/>
    </row>
    <row r="23" spans="1:10" ht="20.100000000000001" customHeight="1" thickBot="1">
      <c r="A23" s="18" t="s">
        <v>76</v>
      </c>
      <c r="B23" s="24" t="s">
        <v>30</v>
      </c>
      <c r="C23" s="30">
        <v>38229</v>
      </c>
      <c r="D23" s="25">
        <v>22</v>
      </c>
      <c r="E23" s="25">
        <v>53</v>
      </c>
      <c r="F23" s="25">
        <v>53</v>
      </c>
      <c r="G23" s="25">
        <f>SUM(E23:F23)</f>
        <v>106</v>
      </c>
      <c r="H23" s="33">
        <f>SUM(G23-D23)</f>
        <v>84</v>
      </c>
      <c r="I23" s="15" t="s">
        <v>17</v>
      </c>
      <c r="J23" s="43"/>
    </row>
    <row r="24" spans="1:10" ht="20.100000000000001" hidden="1" customHeight="1" thickBot="1">
      <c r="A24" s="18"/>
      <c r="B24" s="24"/>
      <c r="C24" s="30"/>
      <c r="D24" s="25"/>
      <c r="E24" s="25"/>
      <c r="F24" s="25"/>
      <c r="G24" s="25">
        <f>SUM(E24:F24)</f>
        <v>0</v>
      </c>
      <c r="H24" s="33">
        <f>SUM(G24-D24)</f>
        <v>0</v>
      </c>
      <c r="I24" s="15" t="s">
        <v>18</v>
      </c>
      <c r="J24" s="43"/>
    </row>
    <row r="25" spans="1:10" ht="20.25" thickBot="1">
      <c r="A25" s="267" t="str">
        <f>'M 18'!A8</f>
        <v>CABALLEROS MENORES (Clases 03 - 04 y 05)</v>
      </c>
      <c r="B25" s="268"/>
      <c r="C25" s="268"/>
      <c r="D25" s="268"/>
      <c r="E25" s="268"/>
      <c r="F25" s="268"/>
      <c r="G25" s="268"/>
      <c r="H25" s="269"/>
      <c r="I25" s="1"/>
      <c r="J25" s="43"/>
    </row>
    <row r="26" spans="1:10" ht="20.25" thickBot="1">
      <c r="A26" s="4" t="s">
        <v>0</v>
      </c>
      <c r="B26" s="15" t="s">
        <v>9</v>
      </c>
      <c r="C26" s="29" t="s">
        <v>21</v>
      </c>
      <c r="D26" s="4" t="s">
        <v>1</v>
      </c>
      <c r="E26" s="4" t="s">
        <v>2</v>
      </c>
      <c r="F26" s="4" t="s">
        <v>3</v>
      </c>
      <c r="G26" s="4" t="s">
        <v>4</v>
      </c>
      <c r="H26" s="4" t="s">
        <v>5</v>
      </c>
      <c r="I26" s="14"/>
      <c r="J26" s="43"/>
    </row>
    <row r="27" spans="1:10" ht="20.100000000000001" customHeight="1" thickBot="1">
      <c r="A27" s="18" t="str">
        <f>'M 18'!A10</f>
        <v>DABOS BENJAMIN</v>
      </c>
      <c r="B27" s="24" t="str">
        <f>'M 18'!B10</f>
        <v>TGC</v>
      </c>
      <c r="C27" s="30">
        <f>'M 18'!C10</f>
        <v>38299</v>
      </c>
      <c r="D27" s="25">
        <f>'M 18'!D10</f>
        <v>0</v>
      </c>
      <c r="E27" s="25">
        <f>'M 18'!E10</f>
        <v>39</v>
      </c>
      <c r="F27" s="25">
        <f>'M 18'!F10</f>
        <v>37</v>
      </c>
      <c r="G27" s="25">
        <f>'M 18'!G10</f>
        <v>76</v>
      </c>
      <c r="H27" s="33" t="s">
        <v>10</v>
      </c>
      <c r="I27" s="15" t="s">
        <v>15</v>
      </c>
      <c r="J27" s="43"/>
    </row>
    <row r="28" spans="1:10" ht="20.100000000000001" customHeight="1" thickBot="1">
      <c r="A28" s="18" t="str">
        <f>'M 18'!A11</f>
        <v>ELICHIRIBEHETY RICARDO JUAN</v>
      </c>
      <c r="B28" s="24" t="str">
        <f>'M 18'!B11</f>
        <v>MDPGC</v>
      </c>
      <c r="C28" s="30">
        <f>'M 18'!C11</f>
        <v>38147</v>
      </c>
      <c r="D28" s="25">
        <f>'M 18'!D11</f>
        <v>1</v>
      </c>
      <c r="E28" s="25">
        <f>'M 18'!E11</f>
        <v>37</v>
      </c>
      <c r="F28" s="25">
        <f>'M 18'!F11</f>
        <v>41</v>
      </c>
      <c r="G28" s="25">
        <f>'M 18'!G11</f>
        <v>78</v>
      </c>
      <c r="H28" s="33" t="s">
        <v>10</v>
      </c>
      <c r="I28" s="15" t="s">
        <v>16</v>
      </c>
      <c r="J28" s="43"/>
    </row>
    <row r="29" spans="1:10" ht="18.75" customHeight="1" thickBot="1">
      <c r="A29" s="18" t="s">
        <v>54</v>
      </c>
      <c r="B29" s="24" t="s">
        <v>31</v>
      </c>
      <c r="C29" s="30">
        <v>38715</v>
      </c>
      <c r="D29" s="25">
        <v>7</v>
      </c>
      <c r="E29" s="25">
        <v>45</v>
      </c>
      <c r="F29" s="25">
        <v>36</v>
      </c>
      <c r="G29" s="25">
        <f>SUM(E29:F29)</f>
        <v>81</v>
      </c>
      <c r="H29" s="33">
        <f>SUM(G29-D29)</f>
        <v>74</v>
      </c>
      <c r="I29" s="15" t="s">
        <v>17</v>
      </c>
      <c r="J29" s="43"/>
    </row>
    <row r="30" spans="1:10" ht="20.100000000000001" customHeight="1" thickBot="1">
      <c r="A30" s="18" t="s">
        <v>62</v>
      </c>
      <c r="B30" s="24" t="s">
        <v>29</v>
      </c>
      <c r="C30" s="30">
        <v>38609</v>
      </c>
      <c r="D30" s="25">
        <v>13</v>
      </c>
      <c r="E30" s="25">
        <v>48</v>
      </c>
      <c r="F30" s="25">
        <v>39</v>
      </c>
      <c r="G30" s="25">
        <f>SUM(E30:F30)</f>
        <v>87</v>
      </c>
      <c r="H30" s="33">
        <f>SUM(G30-D30)</f>
        <v>74</v>
      </c>
      <c r="I30" s="15" t="s">
        <v>18</v>
      </c>
      <c r="J30" s="43"/>
    </row>
    <row r="31" spans="1:10" ht="20.25" thickBot="1">
      <c r="A31" s="267" t="str">
        <f>'M 15'!A8:H8</f>
        <v>CABALLEROS MENORES DE 15 AÑOS (Clases 06 y Posteriores)</v>
      </c>
      <c r="B31" s="268"/>
      <c r="C31" s="268"/>
      <c r="D31" s="268"/>
      <c r="E31" s="268"/>
      <c r="F31" s="268"/>
      <c r="G31" s="268"/>
      <c r="H31" s="269"/>
      <c r="I31" s="1"/>
      <c r="J31" s="43"/>
    </row>
    <row r="32" spans="1:10" ht="20.25" thickBot="1">
      <c r="A32" s="4" t="s">
        <v>0</v>
      </c>
      <c r="B32" s="15" t="s">
        <v>9</v>
      </c>
      <c r="C32" s="29" t="s">
        <v>21</v>
      </c>
      <c r="D32" s="4" t="s">
        <v>1</v>
      </c>
      <c r="E32" s="4" t="s">
        <v>2</v>
      </c>
      <c r="F32" s="4" t="s">
        <v>3</v>
      </c>
      <c r="G32" s="4" t="s">
        <v>4</v>
      </c>
      <c r="H32" s="4" t="s">
        <v>5</v>
      </c>
      <c r="I32" s="64"/>
      <c r="J32" s="43"/>
    </row>
    <row r="33" spans="1:10" ht="20.100000000000001" customHeight="1" thickBot="1">
      <c r="A33" s="18" t="str">
        <f>'M 15'!A10</f>
        <v>REPETTO JUAN CRUZ</v>
      </c>
      <c r="B33" s="24" t="str">
        <f>'M 15'!B10</f>
        <v>TGC</v>
      </c>
      <c r="C33" s="30">
        <f>'M 15'!C10</f>
        <v>38888</v>
      </c>
      <c r="D33" s="25">
        <f>'M 15'!D10</f>
        <v>0</v>
      </c>
      <c r="E33" s="25">
        <f>'M 15'!E10</f>
        <v>38</v>
      </c>
      <c r="F33" s="25">
        <f>'M 15'!F10</f>
        <v>36</v>
      </c>
      <c r="G33" s="25">
        <f>'M 15'!G10</f>
        <v>74</v>
      </c>
      <c r="H33" s="33" t="s">
        <v>10</v>
      </c>
      <c r="I33" s="15" t="s">
        <v>15</v>
      </c>
      <c r="J33" s="43"/>
    </row>
    <row r="34" spans="1:10" ht="20.100000000000001" customHeight="1" thickBot="1">
      <c r="A34" s="18" t="str">
        <f>'M 15'!A11</f>
        <v>LEOFANTI DANTE SALVADOR</v>
      </c>
      <c r="B34" s="24" t="str">
        <f>'M 15'!B11</f>
        <v>SPGC</v>
      </c>
      <c r="C34" s="30">
        <f>'M 15'!C11</f>
        <v>38952</v>
      </c>
      <c r="D34" s="25">
        <f>'M 15'!D11</f>
        <v>1</v>
      </c>
      <c r="E34" s="25">
        <f>'M 15'!E11</f>
        <v>38</v>
      </c>
      <c r="F34" s="25">
        <f>'M 15'!F11</f>
        <v>40</v>
      </c>
      <c r="G34" s="25">
        <f>'M 15'!G11</f>
        <v>78</v>
      </c>
      <c r="H34" s="33" t="s">
        <v>10</v>
      </c>
      <c r="I34" s="15" t="s">
        <v>16</v>
      </c>
      <c r="J34" s="43"/>
    </row>
    <row r="35" spans="1:10" ht="18.75" customHeight="1" thickBot="1">
      <c r="A35" s="18" t="s">
        <v>153</v>
      </c>
      <c r="B35" s="24" t="s">
        <v>31</v>
      </c>
      <c r="C35" s="30">
        <v>39320</v>
      </c>
      <c r="D35" s="25">
        <v>26</v>
      </c>
      <c r="E35" s="25">
        <v>49</v>
      </c>
      <c r="F35" s="25">
        <v>48</v>
      </c>
      <c r="G35" s="25">
        <f>SUM(E35:F35)</f>
        <v>97</v>
      </c>
      <c r="H35" s="33">
        <f>SUM(G35-D35)</f>
        <v>71</v>
      </c>
      <c r="I35" s="15" t="s">
        <v>17</v>
      </c>
      <c r="J35" s="43"/>
    </row>
    <row r="36" spans="1:10" ht="20.100000000000001" customHeight="1" thickBot="1">
      <c r="A36" s="18" t="s">
        <v>58</v>
      </c>
      <c r="B36" s="24" t="s">
        <v>27</v>
      </c>
      <c r="C36" s="30">
        <v>39183</v>
      </c>
      <c r="D36" s="25">
        <v>24</v>
      </c>
      <c r="E36" s="25">
        <v>45</v>
      </c>
      <c r="F36" s="25">
        <v>51</v>
      </c>
      <c r="G36" s="25">
        <f>SUM(E36:F36)</f>
        <v>96</v>
      </c>
      <c r="H36" s="33">
        <f>SUM(G36-D36)</f>
        <v>72</v>
      </c>
      <c r="I36" s="15" t="s">
        <v>18</v>
      </c>
      <c r="J36" s="43"/>
    </row>
    <row r="37" spans="1:10" ht="20.25" thickBot="1">
      <c r="A37" s="267" t="str">
        <f>'M 15'!A43:H43</f>
        <v>DAMAS MENORES DE 15 AÑOS (Clases 06 y Posteriores)</v>
      </c>
      <c r="B37" s="268"/>
      <c r="C37" s="268"/>
      <c r="D37" s="268"/>
      <c r="E37" s="268"/>
      <c r="F37" s="268"/>
      <c r="G37" s="268"/>
      <c r="H37" s="269"/>
      <c r="I37" s="17"/>
      <c r="J37" s="43"/>
    </row>
    <row r="38" spans="1:10" ht="20.25" thickBot="1">
      <c r="A38" s="4" t="s">
        <v>6</v>
      </c>
      <c r="B38" s="15" t="s">
        <v>9</v>
      </c>
      <c r="C38" s="29" t="s">
        <v>21</v>
      </c>
      <c r="D38" s="4" t="s">
        <v>1</v>
      </c>
      <c r="E38" s="4" t="s">
        <v>2</v>
      </c>
      <c r="F38" s="4" t="s">
        <v>3</v>
      </c>
      <c r="G38" s="4" t="s">
        <v>4</v>
      </c>
      <c r="H38" s="4" t="s">
        <v>5</v>
      </c>
      <c r="I38" s="14"/>
      <c r="J38" s="43"/>
    </row>
    <row r="39" spans="1:10" ht="20.100000000000001" customHeight="1" thickBot="1">
      <c r="A39" s="18" t="str">
        <f>'M 15'!A45</f>
        <v>MARTIN IARA</v>
      </c>
      <c r="B39" s="24" t="str">
        <f>'M 15'!B45</f>
        <v>CMDP</v>
      </c>
      <c r="C39" s="30">
        <f>'M 15'!C45</f>
        <v>38873</v>
      </c>
      <c r="D39" s="25">
        <f>'M 15'!D45</f>
        <v>1</v>
      </c>
      <c r="E39" s="25">
        <f>'M 15'!E45</f>
        <v>42</v>
      </c>
      <c r="F39" s="25">
        <f>'M 15'!F45</f>
        <v>38</v>
      </c>
      <c r="G39" s="25">
        <f>'M 15'!G45</f>
        <v>80</v>
      </c>
      <c r="H39" s="33">
        <f>'M 15'!H45</f>
        <v>79</v>
      </c>
      <c r="I39" s="15" t="s">
        <v>15</v>
      </c>
      <c r="J39" s="43"/>
    </row>
    <row r="40" spans="1:10" ht="20.100000000000001" customHeight="1" thickBot="1">
      <c r="A40" s="18" t="str">
        <f>'M 15'!A46</f>
        <v>RAMPOLDI SARA ALESSIA</v>
      </c>
      <c r="B40" s="24" t="str">
        <f>'M 15'!B46</f>
        <v>CMDP</v>
      </c>
      <c r="C40" s="30">
        <f>'M 15'!C46</f>
        <v>38986</v>
      </c>
      <c r="D40" s="25">
        <f>'M 15'!D46</f>
        <v>3</v>
      </c>
      <c r="E40" s="25">
        <f>'M 15'!E46</f>
        <v>41</v>
      </c>
      <c r="F40" s="25">
        <f>'M 15'!F46</f>
        <v>40</v>
      </c>
      <c r="G40" s="25">
        <f>'M 15'!G46</f>
        <v>81</v>
      </c>
      <c r="H40" s="33">
        <f>'M 15'!H46</f>
        <v>78</v>
      </c>
      <c r="I40" s="15" t="s">
        <v>16</v>
      </c>
      <c r="J40" s="43"/>
    </row>
    <row r="41" spans="1:10" ht="18.75" customHeight="1" thickBot="1">
      <c r="A41" s="18" t="s">
        <v>34</v>
      </c>
      <c r="B41" s="24" t="s">
        <v>29</v>
      </c>
      <c r="C41" s="30">
        <v>38821</v>
      </c>
      <c r="D41" s="25">
        <v>13</v>
      </c>
      <c r="E41" s="25">
        <v>45</v>
      </c>
      <c r="F41" s="25">
        <v>41</v>
      </c>
      <c r="G41" s="25">
        <f>SUM(E41:F41)</f>
        <v>86</v>
      </c>
      <c r="H41" s="33">
        <f>SUM(G41-D41)</f>
        <v>73</v>
      </c>
      <c r="I41" s="15" t="s">
        <v>17</v>
      </c>
      <c r="J41" s="43"/>
    </row>
    <row r="42" spans="1:10" ht="20.100000000000001" hidden="1" customHeight="1" thickBot="1">
      <c r="A42" s="18"/>
      <c r="B42" s="24"/>
      <c r="C42" s="30"/>
      <c r="D42" s="25"/>
      <c r="E42" s="25"/>
      <c r="F42" s="25"/>
      <c r="G42" s="25">
        <f>SUM(E42:F42)</f>
        <v>0</v>
      </c>
      <c r="H42" s="33">
        <f>SUM(G42-D42)</f>
        <v>0</v>
      </c>
      <c r="I42" s="15" t="s">
        <v>18</v>
      </c>
      <c r="J42" s="43"/>
    </row>
    <row r="43" spans="1:10" ht="20.25" thickBot="1">
      <c r="A43" s="267" t="str">
        <f>'M 13'!A8:H8</f>
        <v>CABALLEROS MENORES DE 13 AÑOS (Clases 08 y post.)</v>
      </c>
      <c r="B43" s="268"/>
      <c r="C43" s="268"/>
      <c r="D43" s="268"/>
      <c r="E43" s="268"/>
      <c r="F43" s="268"/>
      <c r="G43" s="268"/>
      <c r="H43" s="269"/>
      <c r="I43" s="14"/>
      <c r="J43" s="43"/>
    </row>
    <row r="44" spans="1:10" ht="20.25" thickBot="1">
      <c r="A44" s="4" t="s">
        <v>0</v>
      </c>
      <c r="B44" s="15" t="s">
        <v>9</v>
      </c>
      <c r="C44" s="29" t="s">
        <v>21</v>
      </c>
      <c r="D44" s="4" t="s">
        <v>1</v>
      </c>
      <c r="E44" s="4" t="s">
        <v>2</v>
      </c>
      <c r="F44" s="4" t="s">
        <v>3</v>
      </c>
      <c r="G44" s="4" t="s">
        <v>4</v>
      </c>
      <c r="H44" s="4" t="s">
        <v>5</v>
      </c>
      <c r="I44" s="14"/>
      <c r="J44" s="43"/>
    </row>
    <row r="45" spans="1:10" ht="20.100000000000001" customHeight="1" thickBot="1">
      <c r="A45" s="18" t="str">
        <f>'M 13'!A10</f>
        <v>CRUZ COSME</v>
      </c>
      <c r="B45" s="24" t="str">
        <f>'M 13'!B10</f>
        <v>EVTGC</v>
      </c>
      <c r="C45" s="30">
        <f>'M 13'!C10</f>
        <v>39469</v>
      </c>
      <c r="D45" s="25">
        <f>'M 13'!D10</f>
        <v>8</v>
      </c>
      <c r="E45" s="25">
        <f>'M 13'!E10</f>
        <v>43</v>
      </c>
      <c r="F45" s="25">
        <f>'M 13'!F10</f>
        <v>38</v>
      </c>
      <c r="G45" s="25">
        <f>'M 13'!G10</f>
        <v>81</v>
      </c>
      <c r="H45" s="33" t="s">
        <v>10</v>
      </c>
      <c r="I45" s="15" t="s">
        <v>15</v>
      </c>
      <c r="J45" s="43"/>
    </row>
    <row r="46" spans="1:10" ht="20.100000000000001" customHeight="1" thickBot="1">
      <c r="A46" s="18" t="str">
        <f>'M 13'!A11</f>
        <v>JENKINS STEVE</v>
      </c>
      <c r="B46" s="24" t="str">
        <f>'M 13'!B11</f>
        <v>MDPGC</v>
      </c>
      <c r="C46" s="30">
        <f>'M 13'!C11</f>
        <v>39689</v>
      </c>
      <c r="D46" s="25">
        <f>'M 13'!D11</f>
        <v>16</v>
      </c>
      <c r="E46" s="25">
        <f>'M 13'!E11</f>
        <v>42</v>
      </c>
      <c r="F46" s="25">
        <f>'M 13'!F11</f>
        <v>48</v>
      </c>
      <c r="G46" s="25">
        <f>'M 13'!G11</f>
        <v>90</v>
      </c>
      <c r="H46" s="33" t="s">
        <v>10</v>
      </c>
      <c r="I46" s="15" t="s">
        <v>16</v>
      </c>
      <c r="J46" s="43"/>
    </row>
    <row r="47" spans="1:10" ht="18.75" customHeight="1" thickBot="1">
      <c r="A47" s="18" t="s">
        <v>154</v>
      </c>
      <c r="B47" s="24" t="s">
        <v>28</v>
      </c>
      <c r="C47" s="30">
        <v>39794</v>
      </c>
      <c r="D47" s="25">
        <v>39</v>
      </c>
      <c r="E47" s="25">
        <v>49</v>
      </c>
      <c r="F47" s="25">
        <v>43</v>
      </c>
      <c r="G47" s="25">
        <f>SUM(E47:F47)</f>
        <v>92</v>
      </c>
      <c r="H47" s="33">
        <f>SUM(G47-D47)</f>
        <v>53</v>
      </c>
      <c r="I47" s="15" t="s">
        <v>17</v>
      </c>
      <c r="J47" s="43"/>
    </row>
    <row r="48" spans="1:10" ht="20.100000000000001" customHeight="1" thickBot="1">
      <c r="A48" s="18" t="s">
        <v>72</v>
      </c>
      <c r="B48" s="24" t="s">
        <v>31</v>
      </c>
      <c r="C48" s="30">
        <v>39468</v>
      </c>
      <c r="D48" s="25">
        <v>27</v>
      </c>
      <c r="E48" s="25">
        <v>54</v>
      </c>
      <c r="F48" s="25">
        <v>45</v>
      </c>
      <c r="G48" s="25">
        <f>SUM(E48:F48)</f>
        <v>99</v>
      </c>
      <c r="H48" s="33">
        <f>SUM(G48-D48)</f>
        <v>72</v>
      </c>
      <c r="I48" s="15" t="s">
        <v>18</v>
      </c>
      <c r="J48" s="43"/>
    </row>
    <row r="49" spans="10:10">
      <c r="J49" s="43"/>
    </row>
  </sheetData>
  <mergeCells count="13">
    <mergeCell ref="A31:H31"/>
    <mergeCell ref="A37:H37"/>
    <mergeCell ref="A43:H43"/>
    <mergeCell ref="A7:H7"/>
    <mergeCell ref="A13:H13"/>
    <mergeCell ref="A19:H19"/>
    <mergeCell ref="A25:H25"/>
    <mergeCell ref="A5:H5"/>
    <mergeCell ref="A6:H6"/>
    <mergeCell ref="A1:H1"/>
    <mergeCell ref="A2:H2"/>
    <mergeCell ref="A3:H3"/>
    <mergeCell ref="A4:H4"/>
  </mergeCells>
  <phoneticPr fontId="0" type="noConversion"/>
  <printOptions horizontalCentered="1" verticalCentered="1"/>
  <pageMargins left="0" right="0" top="0" bottom="0" header="0" footer="0"/>
  <pageSetup paperSize="9"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2060"/>
  </sheetPr>
  <dimension ref="A1:E70"/>
  <sheetViews>
    <sheetView zoomScale="70" zoomScaleNormal="70" workbookViewId="0">
      <selection sqref="A1:D1"/>
    </sheetView>
  </sheetViews>
  <sheetFormatPr baseColWidth="10" defaultRowHeight="18.75"/>
  <cols>
    <col min="1" max="1" width="53.5703125" style="13" bestFit="1" customWidth="1"/>
    <col min="2" max="2" width="13.28515625" style="16" bestFit="1" customWidth="1"/>
    <col min="3" max="3" width="15.7109375" style="62" bestFit="1" customWidth="1"/>
    <col min="4" max="4" width="10.85546875" style="16" bestFit="1" customWidth="1"/>
    <col min="5" max="5" width="4.28515625" style="13" bestFit="1" customWidth="1"/>
    <col min="6" max="16384" width="11.42578125" style="13"/>
  </cols>
  <sheetData>
    <row r="1" spans="1:5" ht="19.5">
      <c r="A1" s="264" t="str">
        <f>JUV!A1</f>
        <v>EL VALLE DE TANDIL</v>
      </c>
      <c r="B1" s="264"/>
      <c r="C1" s="264"/>
      <c r="D1" s="264"/>
      <c r="E1" s="43"/>
    </row>
    <row r="2" spans="1:5" ht="19.5">
      <c r="A2" s="264" t="str">
        <f>JUV!A2</f>
        <v>GOLF CLUB</v>
      </c>
      <c r="B2" s="264"/>
      <c r="C2" s="264"/>
      <c r="D2" s="264"/>
      <c r="E2" s="43"/>
    </row>
    <row r="3" spans="1:5" ht="19.5">
      <c r="A3" s="264" t="str">
        <f>JUV!A3</f>
        <v>FEDERACION REGIONAL DE GOLF MAR Y SIERRAS</v>
      </c>
      <c r="B3" s="264"/>
      <c r="C3" s="264"/>
      <c r="D3" s="264"/>
      <c r="E3" s="43"/>
    </row>
    <row r="4" spans="1:5" ht="19.5">
      <c r="A4" s="266" t="s">
        <v>12</v>
      </c>
      <c r="B4" s="266"/>
      <c r="C4" s="266"/>
      <c r="D4" s="266"/>
      <c r="E4" s="43"/>
    </row>
    <row r="5" spans="1:5" ht="19.5">
      <c r="A5" s="264" t="s">
        <v>14</v>
      </c>
      <c r="B5" s="264"/>
      <c r="C5" s="264"/>
      <c r="D5" s="264"/>
      <c r="E5" s="43"/>
    </row>
    <row r="6" spans="1:5" ht="19.5">
      <c r="A6" s="264" t="str">
        <f>JUV!A6</f>
        <v>DOMINGO 21 DE MARZODE 2021</v>
      </c>
      <c r="B6" s="264"/>
      <c r="C6" s="264"/>
      <c r="D6" s="264"/>
      <c r="E6" s="43"/>
    </row>
    <row r="7" spans="1:5" ht="20.25" thickBot="1">
      <c r="A7" s="47"/>
      <c r="B7" s="47"/>
      <c r="C7" s="47"/>
      <c r="D7" s="47"/>
      <c r="E7" s="43"/>
    </row>
    <row r="8" spans="1:5" ht="20.25" thickBot="1">
      <c r="A8" s="267" t="str">
        <f>ALBATROS!A21</f>
        <v>ALBATROS - DAMAS CLASES 08 - 09 -</v>
      </c>
      <c r="B8" s="270"/>
      <c r="C8" s="270"/>
      <c r="D8" s="269"/>
      <c r="E8" s="43"/>
    </row>
    <row r="9" spans="1:5" s="47" customFormat="1" ht="20.25" thickBot="1">
      <c r="A9" s="44" t="s">
        <v>6</v>
      </c>
      <c r="B9" s="15" t="s">
        <v>9</v>
      </c>
      <c r="C9" s="48" t="s">
        <v>21</v>
      </c>
      <c r="D9" s="45" t="s">
        <v>8</v>
      </c>
      <c r="E9" s="43"/>
    </row>
    <row r="10" spans="1:5" ht="19.5">
      <c r="A10" s="49" t="str">
        <f>ALBATROS!A23</f>
        <v>DEPREZ UMMA</v>
      </c>
      <c r="B10" s="50" t="str">
        <f>ALBATROS!B23</f>
        <v>SPGC</v>
      </c>
      <c r="C10" s="51">
        <f>ALBATROS!C23</f>
        <v>39932</v>
      </c>
      <c r="D10" s="52">
        <f>ALBATROS!D23</f>
        <v>53</v>
      </c>
      <c r="E10" s="43"/>
    </row>
    <row r="11" spans="1:5" ht="19.5">
      <c r="A11" s="53" t="str">
        <f>ALBATROS!A24</f>
        <v>CACACE ISABELLA</v>
      </c>
      <c r="B11" s="54" t="str">
        <f>ALBATROS!B24</f>
        <v>CMDP</v>
      </c>
      <c r="C11" s="55">
        <f>ALBATROS!C24</f>
        <v>39869</v>
      </c>
      <c r="D11" s="56">
        <f>ALBATROS!D24</f>
        <v>63</v>
      </c>
      <c r="E11" s="43"/>
    </row>
    <row r="12" spans="1:5" ht="19.5" hidden="1">
      <c r="A12" s="53">
        <f>ALBATROS!A25</f>
        <v>0</v>
      </c>
      <c r="B12" s="54">
        <f>ALBATROS!B25</f>
        <v>0</v>
      </c>
      <c r="C12" s="55">
        <f>ALBATROS!C25</f>
        <v>0</v>
      </c>
      <c r="D12" s="56">
        <f>ALBATROS!D25</f>
        <v>0</v>
      </c>
      <c r="E12" s="43"/>
    </row>
    <row r="13" spans="1:5" ht="19.5" thickBot="1">
      <c r="B13" s="13"/>
      <c r="C13" s="60"/>
      <c r="D13" s="13"/>
      <c r="E13" s="43"/>
    </row>
    <row r="14" spans="1:5" ht="20.25" thickBot="1">
      <c r="A14" s="267" t="str">
        <f>ALBATROS!A8</f>
        <v>ALBATROS - CABALLEROS CLASES 08 - 09 -</v>
      </c>
      <c r="B14" s="268"/>
      <c r="C14" s="268"/>
      <c r="D14" s="269"/>
      <c r="E14" s="43"/>
    </row>
    <row r="15" spans="1:5" ht="20.25" thickBot="1">
      <c r="A15" s="15" t="s">
        <v>0</v>
      </c>
      <c r="B15" s="15" t="s">
        <v>9</v>
      </c>
      <c r="C15" s="48" t="s">
        <v>21</v>
      </c>
      <c r="D15" s="15" t="s">
        <v>8</v>
      </c>
      <c r="E15" s="43"/>
    </row>
    <row r="16" spans="1:5" ht="19.5">
      <c r="A16" s="49" t="str">
        <f>ALBATROS!A10</f>
        <v>LANDI AGUSTIN</v>
      </c>
      <c r="B16" s="50" t="str">
        <f>ALBATROS!B10</f>
        <v>MDPGC</v>
      </c>
      <c r="C16" s="51">
        <f>ALBATROS!C10</f>
        <v>39819</v>
      </c>
      <c r="D16" s="52">
        <f>ALBATROS!D10</f>
        <v>47</v>
      </c>
      <c r="E16" s="43"/>
    </row>
    <row r="17" spans="1:5" ht="19.5">
      <c r="A17" s="53" t="str">
        <f>ALBATROS!A11</f>
        <v>DEL RIO DAVID</v>
      </c>
      <c r="B17" s="54" t="str">
        <f>ALBATROS!B11</f>
        <v>CMDP</v>
      </c>
      <c r="C17" s="55">
        <f>ALBATROS!C11</f>
        <v>39531</v>
      </c>
      <c r="D17" s="56">
        <f>ALBATROS!D11</f>
        <v>50</v>
      </c>
      <c r="E17" s="43"/>
    </row>
    <row r="18" spans="1:5" ht="20.25" thickBot="1">
      <c r="A18" s="57" t="str">
        <f>ALBATROS!A12</f>
        <v>ABBETE GASPAR</v>
      </c>
      <c r="B18" s="46" t="str">
        <f>ALBATROS!B12</f>
        <v>TGC</v>
      </c>
      <c r="C18" s="58">
        <f>ALBATROS!C12</f>
        <v>39776</v>
      </c>
      <c r="D18" s="59">
        <f>ALBATROS!D12</f>
        <v>52</v>
      </c>
      <c r="E18" s="43"/>
    </row>
    <row r="19" spans="1:5" ht="19.5" thickBot="1">
      <c r="B19" s="13"/>
      <c r="C19" s="60"/>
      <c r="D19" s="13"/>
      <c r="E19" s="43"/>
    </row>
    <row r="20" spans="1:5" ht="20.25" thickBot="1">
      <c r="A20" s="267" t="str">
        <f>EAGLES!A24</f>
        <v>EAGLES - DAMAS CLASES 10 - 11 -</v>
      </c>
      <c r="B20" s="268"/>
      <c r="C20" s="268"/>
      <c r="D20" s="269"/>
      <c r="E20" s="43"/>
    </row>
    <row r="21" spans="1:5" s="47" customFormat="1" ht="20.25" thickBot="1">
      <c r="A21" s="15" t="s">
        <v>6</v>
      </c>
      <c r="B21" s="15" t="s">
        <v>9</v>
      </c>
      <c r="C21" s="48" t="s">
        <v>21</v>
      </c>
      <c r="D21" s="15" t="s">
        <v>8</v>
      </c>
      <c r="E21" s="43"/>
    </row>
    <row r="22" spans="1:5" ht="19.5">
      <c r="A22" s="49" t="str">
        <f>EAGLES!A26</f>
        <v>JENKINS UMA</v>
      </c>
      <c r="B22" s="50" t="str">
        <f>EAGLES!B26</f>
        <v>MDPGC</v>
      </c>
      <c r="C22" s="51">
        <f>EAGLES!C26</f>
        <v>40439</v>
      </c>
      <c r="D22" s="52">
        <f>EAGLES!D26</f>
        <v>49</v>
      </c>
      <c r="E22" s="43"/>
    </row>
    <row r="23" spans="1:5" ht="19.5">
      <c r="A23" s="53" t="str">
        <f>EAGLES!A27</f>
        <v>BUSTAMANTE OLIVIA</v>
      </c>
      <c r="B23" s="54" t="str">
        <f>EAGLES!B27</f>
        <v>TGC</v>
      </c>
      <c r="C23" s="55">
        <f>EAGLES!C27</f>
        <v>40470</v>
      </c>
      <c r="D23" s="56">
        <f>EAGLES!D27</f>
        <v>66</v>
      </c>
      <c r="E23" s="43"/>
    </row>
    <row r="24" spans="1:5" ht="20.25" thickBot="1">
      <c r="A24" s="57" t="str">
        <f>EAGLES!A28</f>
        <v>PORCEL ALFONSINA</v>
      </c>
      <c r="B24" s="46" t="str">
        <f>EAGLES!B28</f>
        <v>SPGC</v>
      </c>
      <c r="C24" s="58">
        <f>EAGLES!C28</f>
        <v>40326</v>
      </c>
      <c r="D24" s="59">
        <f>EAGLES!D28</f>
        <v>67</v>
      </c>
      <c r="E24" s="43"/>
    </row>
    <row r="25" spans="1:5" ht="19.5" thickBot="1">
      <c r="B25" s="13"/>
      <c r="C25" s="60"/>
      <c r="D25" s="13"/>
      <c r="E25" s="43"/>
    </row>
    <row r="26" spans="1:5" ht="20.25" thickBot="1">
      <c r="A26" s="267" t="str">
        <f>EAGLES!A7</f>
        <v>EAGLES - CABALLEROS CLASES 10 - 11 -</v>
      </c>
      <c r="B26" s="268"/>
      <c r="C26" s="268"/>
      <c r="D26" s="269"/>
      <c r="E26" s="43"/>
    </row>
    <row r="27" spans="1:5" ht="20.25" thickBot="1">
      <c r="A27" s="15" t="s">
        <v>0</v>
      </c>
      <c r="B27" s="15" t="s">
        <v>9</v>
      </c>
      <c r="C27" s="48" t="s">
        <v>21</v>
      </c>
      <c r="D27" s="15" t="s">
        <v>8</v>
      </c>
      <c r="E27" s="43"/>
    </row>
    <row r="28" spans="1:5" ht="19.5">
      <c r="A28" s="49" t="str">
        <f>EAGLES!A9</f>
        <v>JUAREZ GOÑI FRANCISCO QUINTO</v>
      </c>
      <c r="B28" s="50" t="str">
        <f>EAGLES!B9</f>
        <v>TGC</v>
      </c>
      <c r="C28" s="51">
        <f>EAGLES!C9</f>
        <v>40437</v>
      </c>
      <c r="D28" s="52">
        <f>EAGLES!D9</f>
        <v>45</v>
      </c>
      <c r="E28" s="43"/>
    </row>
    <row r="29" spans="1:5" ht="19.5">
      <c r="A29" s="53" t="str">
        <f>EAGLES!A10</f>
        <v>REYNOSA JOAQUIN</v>
      </c>
      <c r="B29" s="54" t="str">
        <f>EAGLES!B10</f>
        <v>SPGC</v>
      </c>
      <c r="C29" s="55">
        <f>EAGLES!C10</f>
        <v>40522</v>
      </c>
      <c r="D29" s="56">
        <f>EAGLES!D10</f>
        <v>46</v>
      </c>
      <c r="E29" s="43"/>
    </row>
    <row r="30" spans="1:5" ht="20.25" thickBot="1">
      <c r="A30" s="57" t="str">
        <f>EAGLES!A11</f>
        <v>CRUZ AUGUSTO</v>
      </c>
      <c r="B30" s="46" t="str">
        <f>EAGLES!B11</f>
        <v>EVTGC</v>
      </c>
      <c r="C30" s="58">
        <f>EAGLES!C11</f>
        <v>40766</v>
      </c>
      <c r="D30" s="59">
        <f>EAGLES!D11</f>
        <v>52</v>
      </c>
      <c r="E30" s="43"/>
    </row>
    <row r="31" spans="1:5" ht="19.5" thickBot="1">
      <c r="B31" s="13"/>
      <c r="C31" s="60"/>
      <c r="D31" s="13"/>
      <c r="E31" s="43"/>
    </row>
    <row r="32" spans="1:5" ht="20.25" thickBot="1">
      <c r="A32" s="267" t="str">
        <f>BIRDIES!A8</f>
        <v>BIRDIES - CABALLEROS CLASES 12 Y POSTERIORES -</v>
      </c>
      <c r="B32" s="268"/>
      <c r="C32" s="268"/>
      <c r="D32" s="269"/>
      <c r="E32" s="43"/>
    </row>
    <row r="33" spans="1:5" ht="20.25" thickBot="1">
      <c r="A33" s="4" t="s">
        <v>0</v>
      </c>
      <c r="B33" s="4" t="s">
        <v>9</v>
      </c>
      <c r="C33" s="48" t="s">
        <v>21</v>
      </c>
      <c r="D33" s="4" t="s">
        <v>8</v>
      </c>
      <c r="E33" s="43"/>
    </row>
    <row r="34" spans="1:5" ht="19.5">
      <c r="A34" s="49" t="str">
        <f>BIRDIES!A10</f>
        <v>CICCOLA FRANCESCO</v>
      </c>
      <c r="B34" s="50" t="str">
        <f>BIRDIES!B10</f>
        <v>ML</v>
      </c>
      <c r="C34" s="51">
        <f>BIRDIES!C10</f>
        <v>41277</v>
      </c>
      <c r="D34" s="52">
        <f>BIRDIES!D10</f>
        <v>41</v>
      </c>
      <c r="E34" s="43"/>
    </row>
    <row r="35" spans="1:5" ht="19.5">
      <c r="A35" s="53" t="str">
        <f>BIRDIES!A11</f>
        <v>PARASUCO AXEL GONZALO</v>
      </c>
      <c r="B35" s="54" t="str">
        <f>BIRDIES!B11</f>
        <v>EVTGC</v>
      </c>
      <c r="C35" s="55">
        <f>BIRDIES!C11</f>
        <v>41137</v>
      </c>
      <c r="D35" s="56">
        <f>BIRDIES!D11</f>
        <v>49</v>
      </c>
      <c r="E35" s="43"/>
    </row>
    <row r="36" spans="1:5" ht="20.25" thickBot="1">
      <c r="A36" s="57" t="str">
        <f>BIRDIES!A12</f>
        <v>GOTI ALFONSO</v>
      </c>
      <c r="B36" s="46" t="str">
        <f>BIRDIES!B12</f>
        <v>TGC</v>
      </c>
      <c r="C36" s="58">
        <f>BIRDIES!C12</f>
        <v>40952</v>
      </c>
      <c r="D36" s="59">
        <f>BIRDIES!D12</f>
        <v>52</v>
      </c>
      <c r="E36" s="43"/>
    </row>
    <row r="37" spans="1:5" ht="20.25" thickBot="1">
      <c r="A37" s="69"/>
      <c r="B37" s="70"/>
      <c r="C37" s="71"/>
      <c r="D37" s="68"/>
      <c r="E37" s="43"/>
    </row>
    <row r="38" spans="1:5" ht="20.25" thickBot="1">
      <c r="A38" s="267" t="str">
        <f>BIRDIES!A26</f>
        <v>BIRDIES - DAMAS CLASES 12 Y POSTERIORES -</v>
      </c>
      <c r="B38" s="268"/>
      <c r="C38" s="268"/>
      <c r="D38" s="269"/>
      <c r="E38" s="43"/>
    </row>
    <row r="39" spans="1:5" ht="20.25" thickBot="1">
      <c r="A39" s="4" t="s">
        <v>0</v>
      </c>
      <c r="B39" s="4" t="s">
        <v>9</v>
      </c>
      <c r="C39" s="48" t="s">
        <v>21</v>
      </c>
      <c r="D39" s="4" t="s">
        <v>8</v>
      </c>
      <c r="E39" s="43"/>
    </row>
    <row r="40" spans="1:5" ht="19.5">
      <c r="A40" s="49" t="str">
        <f>BIRDIES!A28</f>
        <v>RAMPEZZOTI JUSTINA</v>
      </c>
      <c r="B40" s="50" t="str">
        <f>BIRDIES!B28</f>
        <v>TGC</v>
      </c>
      <c r="C40" s="51">
        <f>BIRDIES!C28</f>
        <v>40917</v>
      </c>
      <c r="D40" s="52">
        <f>BIRDIES!D28</f>
        <v>49</v>
      </c>
      <c r="E40" s="43"/>
    </row>
    <row r="41" spans="1:5" ht="19.5">
      <c r="A41" s="53" t="str">
        <f>BIRDIES!A29</f>
        <v>CEJAS CATALINA</v>
      </c>
      <c r="B41" s="54" t="str">
        <f>BIRDIES!B29</f>
        <v>MDPGC</v>
      </c>
      <c r="C41" s="55">
        <f>BIRDIES!C29</f>
        <v>41129</v>
      </c>
      <c r="D41" s="56">
        <f>BIRDIES!D29</f>
        <v>56</v>
      </c>
      <c r="E41" s="43"/>
    </row>
    <row r="42" spans="1:5" ht="20.25" thickBot="1">
      <c r="A42" s="57" t="str">
        <f>BIRDIES!A30</f>
        <v>PROBICITO LOLA</v>
      </c>
      <c r="B42" s="46" t="str">
        <f>BIRDIES!B30</f>
        <v>TGC</v>
      </c>
      <c r="C42" s="58">
        <f>BIRDIES!C30</f>
        <v>40933</v>
      </c>
      <c r="D42" s="59">
        <f>BIRDIES!D30</f>
        <v>62</v>
      </c>
      <c r="E42" s="43"/>
    </row>
    <row r="43" spans="1:5" ht="19.5">
      <c r="A43" s="69"/>
      <c r="B43" s="70"/>
      <c r="C43" s="71"/>
      <c r="D43" s="68"/>
      <c r="E43" s="43"/>
    </row>
    <row r="44" spans="1:5" ht="20.25" thickBot="1">
      <c r="A44" s="69"/>
      <c r="B44" s="70"/>
      <c r="C44" s="71"/>
      <c r="D44" s="81"/>
      <c r="E44" s="43"/>
    </row>
    <row r="45" spans="1:5" ht="20.25" thickBot="1">
      <c r="A45" s="267" t="str">
        <f>PROMOCIONALES!A8</f>
        <v>CATEGORIA PROMOCIONALES A HCP.</v>
      </c>
      <c r="B45" s="268"/>
      <c r="C45" s="268"/>
      <c r="D45" s="269"/>
      <c r="E45" s="43"/>
    </row>
    <row r="46" spans="1:5" ht="20.25" thickBot="1">
      <c r="A46" s="4" t="s">
        <v>0</v>
      </c>
      <c r="B46" s="4" t="s">
        <v>9</v>
      </c>
      <c r="C46" s="48" t="s">
        <v>21</v>
      </c>
      <c r="D46" s="4" t="s">
        <v>8</v>
      </c>
      <c r="E46" s="43"/>
    </row>
    <row r="47" spans="1:5" ht="19.5">
      <c r="A47" s="49" t="str">
        <f>PROMOCIONALES!A10</f>
        <v>MOYANO MAYRA BELEN</v>
      </c>
      <c r="B47" s="50" t="str">
        <f>PROMOCIONALES!B10</f>
        <v>SPGC</v>
      </c>
      <c r="C47" s="51">
        <f>PROMOCIONALES!C10</f>
        <v>39358</v>
      </c>
      <c r="D47" s="52">
        <f>PROMOCIONALES!D10</f>
        <v>58</v>
      </c>
      <c r="E47" s="43"/>
    </row>
    <row r="48" spans="1:5" ht="20.25" hidden="1" thickBot="1">
      <c r="A48" s="77" t="str">
        <f>PROMOCIONALES!A11</f>
        <v>CEJAS SANTIAGO</v>
      </c>
      <c r="B48" s="75" t="str">
        <f>PROMOCIONALES!B11</f>
        <v>MDPGC</v>
      </c>
      <c r="C48" s="76">
        <f>PROMOCIONALES!C11</f>
        <v>38531</v>
      </c>
      <c r="D48" s="78">
        <f>PROMOCIONALES!D11</f>
        <v>61</v>
      </c>
      <c r="E48" s="43"/>
    </row>
    <row r="49" spans="1:5" ht="20.25" thickBot="1">
      <c r="A49" s="69"/>
      <c r="B49" s="70"/>
      <c r="C49" s="71"/>
      <c r="D49" s="68"/>
      <c r="E49" s="43"/>
    </row>
    <row r="50" spans="1:5" ht="20.25" thickBot="1">
      <c r="A50" s="267" t="s">
        <v>13</v>
      </c>
      <c r="B50" s="268"/>
      <c r="C50" s="268"/>
      <c r="D50" s="269"/>
      <c r="E50" s="43"/>
    </row>
    <row r="51" spans="1:5" ht="20.25" thickBot="1">
      <c r="A51" s="4" t="s">
        <v>0</v>
      </c>
      <c r="B51" s="4" t="s">
        <v>9</v>
      </c>
      <c r="C51" s="61" t="s">
        <v>10</v>
      </c>
      <c r="D51" s="4" t="s">
        <v>25</v>
      </c>
      <c r="E51" s="43"/>
    </row>
    <row r="52" spans="1:5" ht="19.5">
      <c r="A52" s="53" t="str">
        <f>'5 H Y H.A. Y GGII'!A10</f>
        <v>SCARDATI JUANA</v>
      </c>
      <c r="B52" s="54">
        <f>'5 H Y H.A. Y GGII'!B10</f>
        <v>0</v>
      </c>
      <c r="C52" s="55" t="s">
        <v>10</v>
      </c>
      <c r="D52" s="56">
        <f>'5 H Y H.A. Y GGII'!C10</f>
        <v>28</v>
      </c>
      <c r="E52" s="43"/>
    </row>
    <row r="53" spans="1:5" ht="19.5">
      <c r="A53" s="53" t="str">
        <f>'5 H Y H.A. Y GGII'!A11</f>
        <v>MURILLO JOAQUIN</v>
      </c>
      <c r="B53" s="54" t="str">
        <f>'5 H Y H.A. Y GGII'!B11</f>
        <v>EVTGC</v>
      </c>
      <c r="C53" s="55" t="s">
        <v>10</v>
      </c>
      <c r="D53" s="56">
        <f>'5 H Y H.A. Y GGII'!C11</f>
        <v>34</v>
      </c>
      <c r="E53" s="43"/>
    </row>
    <row r="54" spans="1:5" ht="19.5">
      <c r="A54" s="53" t="str">
        <f>'5 H Y H.A. Y GGII'!A12</f>
        <v>PALENCIA EMILIO</v>
      </c>
      <c r="B54" s="54" t="str">
        <f>'5 H Y H.A. Y GGII'!B12</f>
        <v>EVTGC</v>
      </c>
      <c r="C54" s="55" t="s">
        <v>10</v>
      </c>
      <c r="D54" s="56">
        <f>'5 H Y H.A. Y GGII'!C12</f>
        <v>35</v>
      </c>
      <c r="E54" s="43"/>
    </row>
    <row r="55" spans="1:5" ht="19.5">
      <c r="A55" s="53" t="str">
        <f>'5 H Y H.A. Y GGII'!A13</f>
        <v>VALLE FELIPE</v>
      </c>
      <c r="B55" s="54" t="str">
        <f>'5 H Y H.A. Y GGII'!B13</f>
        <v>TGC</v>
      </c>
      <c r="C55" s="55" t="s">
        <v>10</v>
      </c>
      <c r="D55" s="56">
        <f>'5 H Y H.A. Y GGII'!C13</f>
        <v>37</v>
      </c>
      <c r="E55" s="43"/>
    </row>
    <row r="56" spans="1:5" ht="19.5">
      <c r="A56" s="53" t="str">
        <f>'5 H Y H.A. Y GGII'!A14</f>
        <v>VALLE ANTONIO</v>
      </c>
      <c r="B56" s="54" t="str">
        <f>'5 H Y H.A. Y GGII'!B14</f>
        <v>TGC</v>
      </c>
      <c r="C56" s="55" t="s">
        <v>10</v>
      </c>
      <c r="D56" s="56">
        <f>'5 H Y H.A. Y GGII'!C14</f>
        <v>40</v>
      </c>
      <c r="E56" s="43"/>
    </row>
    <row r="57" spans="1:5" ht="19.5">
      <c r="A57" s="53" t="str">
        <f>'5 H Y H.A. Y GGII'!A15</f>
        <v>CANELLI ESMERALDA</v>
      </c>
      <c r="B57" s="54" t="str">
        <f>'5 H Y H.A. Y GGII'!B15</f>
        <v>NGC</v>
      </c>
      <c r="C57" s="55" t="s">
        <v>10</v>
      </c>
      <c r="D57" s="56">
        <f>'5 H Y H.A. Y GGII'!C15</f>
        <v>42</v>
      </c>
      <c r="E57" s="43"/>
    </row>
    <row r="58" spans="1:5" ht="19.5">
      <c r="A58" s="53" t="str">
        <f>'5 H Y H.A. Y GGII'!A16</f>
        <v>SANCHEZ ROLON THIAGO</v>
      </c>
      <c r="B58" s="54" t="str">
        <f>'5 H Y H.A. Y GGII'!B16</f>
        <v>TGC</v>
      </c>
      <c r="C58" s="55" t="s">
        <v>10</v>
      </c>
      <c r="D58" s="56">
        <f>'5 H Y H.A. Y GGII'!C16</f>
        <v>42</v>
      </c>
      <c r="E58" s="43"/>
    </row>
    <row r="59" spans="1:5" ht="19.5">
      <c r="A59" s="53" t="str">
        <f>'5 H Y H.A. Y GGII'!A17</f>
        <v>CONTE BIANCA</v>
      </c>
      <c r="B59" s="54" t="str">
        <f>'5 H Y H.A. Y GGII'!B17</f>
        <v>CMDP</v>
      </c>
      <c r="C59" s="55" t="s">
        <v>10</v>
      </c>
      <c r="D59" s="56">
        <f>'5 H Y H.A. Y GGII'!C17</f>
        <v>43</v>
      </c>
      <c r="E59" s="43"/>
    </row>
    <row r="60" spans="1:5" ht="19.5">
      <c r="A60" s="53" t="str">
        <f>'5 H Y H.A. Y GGII'!A18</f>
        <v>LEOFANTI BIANCA</v>
      </c>
      <c r="B60" s="54" t="str">
        <f>'5 H Y H.A. Y GGII'!B18</f>
        <v>SPGC</v>
      </c>
      <c r="C60" s="55" t="s">
        <v>10</v>
      </c>
      <c r="D60" s="56">
        <f>'5 H Y H.A. Y GGII'!C18</f>
        <v>43</v>
      </c>
      <c r="E60" s="43"/>
    </row>
    <row r="61" spans="1:5" ht="19.5">
      <c r="A61" s="53" t="str">
        <f>'5 H Y H.A. Y GGII'!A19</f>
        <v>FERRARO BAUTISTA</v>
      </c>
      <c r="B61" s="54">
        <f>'5 H Y H.A. Y GGII'!B19</f>
        <v>0</v>
      </c>
      <c r="C61" s="55" t="s">
        <v>10</v>
      </c>
      <c r="D61" s="56">
        <f>'5 H Y H.A. Y GGII'!C19</f>
        <v>46</v>
      </c>
      <c r="E61" s="43"/>
    </row>
    <row r="62" spans="1:5" ht="19.5">
      <c r="A62" s="53" t="str">
        <f>'5 H Y H.A. Y GGII'!A20</f>
        <v>PORCEL RENZO</v>
      </c>
      <c r="B62" s="54" t="str">
        <f>'5 H Y H.A. Y GGII'!B20</f>
        <v>SPGC</v>
      </c>
      <c r="C62" s="55" t="s">
        <v>10</v>
      </c>
      <c r="D62" s="56">
        <f>'5 H Y H.A. Y GGII'!C20</f>
        <v>47</v>
      </c>
      <c r="E62" s="43"/>
    </row>
    <row r="63" spans="1:5" ht="19.5">
      <c r="A63" s="53" t="str">
        <f>'5 H Y H.A. Y GGII'!A21</f>
        <v>ARANO MACARENA</v>
      </c>
      <c r="B63" s="54" t="str">
        <f>'5 H Y H.A. Y GGII'!B21</f>
        <v>TGC</v>
      </c>
      <c r="C63" s="55" t="s">
        <v>10</v>
      </c>
      <c r="D63" s="56">
        <f>'5 H Y H.A. Y GGII'!C21</f>
        <v>48</v>
      </c>
      <c r="E63" s="43"/>
    </row>
    <row r="64" spans="1:5" ht="19.5" thickBot="1">
      <c r="A64" s="222"/>
      <c r="B64" s="70"/>
      <c r="C64" s="71"/>
      <c r="D64" s="13"/>
    </row>
    <row r="65" spans="1:5" ht="20.25" thickBot="1">
      <c r="A65" s="267" t="str">
        <f>'5 H Y H.A. Y GGII'!A26</f>
        <v>CATEGORIA GOLFISTAS INTEGRADOS</v>
      </c>
      <c r="B65" s="268">
        <f>'5 H Y H.A. Y GGII'!B26</f>
        <v>0</v>
      </c>
      <c r="C65" s="268" t="s">
        <v>10</v>
      </c>
      <c r="D65" s="269">
        <f>'5 H Y H.A. Y GGII'!C26</f>
        <v>0</v>
      </c>
      <c r="E65" s="43"/>
    </row>
    <row r="66" spans="1:5" ht="20.25" thickBot="1">
      <c r="A66" s="4" t="str">
        <f>'5 H Y H.A. Y GGII'!A27</f>
        <v>JUGADOR</v>
      </c>
      <c r="B66" s="4" t="str">
        <f>'5 H Y H.A. Y GGII'!B27</f>
        <v>CLUB</v>
      </c>
      <c r="C66" s="61" t="s">
        <v>10</v>
      </c>
      <c r="D66" s="4" t="str">
        <f>'5 H Y H.A. Y GGII'!C27</f>
        <v>TOTAL</v>
      </c>
      <c r="E66" s="43"/>
    </row>
    <row r="67" spans="1:5" ht="19.5">
      <c r="A67" s="53" t="str">
        <f>'5 H Y H.A. Y GGII'!A28</f>
        <v>D ANNUNZIO MATIAS</v>
      </c>
      <c r="B67" s="54" t="str">
        <f>'5 H Y H.A. Y GGII'!B28</f>
        <v>NGC</v>
      </c>
      <c r="C67" s="55" t="s">
        <v>10</v>
      </c>
      <c r="D67" s="56">
        <f>'5 H Y H.A. Y GGII'!C28</f>
        <v>33</v>
      </c>
      <c r="E67" s="43"/>
    </row>
    <row r="68" spans="1:5" ht="19.5">
      <c r="A68" s="53" t="str">
        <f>'5 H Y H.A. Y GGII'!A29</f>
        <v>KEERGAARD LISANDRO</v>
      </c>
      <c r="B68" s="54" t="str">
        <f>'5 H Y H.A. Y GGII'!B29</f>
        <v>NGC</v>
      </c>
      <c r="C68" s="55" t="s">
        <v>10</v>
      </c>
      <c r="D68" s="56">
        <f>'5 H Y H.A. Y GGII'!C29</f>
        <v>36</v>
      </c>
      <c r="E68" s="43"/>
    </row>
    <row r="69" spans="1:5" ht="19.5">
      <c r="A69" s="53" t="str">
        <f>'5 H Y H.A. Y GGII'!A30</f>
        <v>LONCAN JAVIER</v>
      </c>
      <c r="B69" s="54" t="str">
        <f>'5 H Y H.A. Y GGII'!B30</f>
        <v>NGC</v>
      </c>
      <c r="C69" s="55" t="s">
        <v>10</v>
      </c>
      <c r="D69" s="56">
        <f>'5 H Y H.A. Y GGII'!C30</f>
        <v>39</v>
      </c>
      <c r="E69" s="43"/>
    </row>
    <row r="70" spans="1:5" ht="19.5">
      <c r="A70" s="53" t="str">
        <f>'5 H Y H.A. Y GGII'!A31</f>
        <v>RETTA PEDRO JOSE</v>
      </c>
      <c r="B70" s="54" t="str">
        <f>'5 H Y H.A. Y GGII'!B31</f>
        <v>NGC</v>
      </c>
      <c r="C70" s="55" t="s">
        <v>10</v>
      </c>
      <c r="D70" s="56">
        <f>'5 H Y H.A. Y GGII'!C31</f>
        <v>39</v>
      </c>
      <c r="E70" s="43"/>
    </row>
  </sheetData>
  <mergeCells count="15">
    <mergeCell ref="A65:D65"/>
    <mergeCell ref="A50:D50"/>
    <mergeCell ref="A1:D1"/>
    <mergeCell ref="A2:D2"/>
    <mergeCell ref="A3:D3"/>
    <mergeCell ref="A4:D4"/>
    <mergeCell ref="A5:D5"/>
    <mergeCell ref="A32:D32"/>
    <mergeCell ref="A38:D38"/>
    <mergeCell ref="A45:D45"/>
    <mergeCell ref="A6:D6"/>
    <mergeCell ref="A8:D8"/>
    <mergeCell ref="A14:D14"/>
    <mergeCell ref="A20:D20"/>
    <mergeCell ref="A26:D2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U157"/>
  <sheetViews>
    <sheetView zoomScaleNormal="100" workbookViewId="0">
      <selection sqref="A1:H1"/>
    </sheetView>
  </sheetViews>
  <sheetFormatPr baseColWidth="10" defaultRowHeight="18"/>
  <cols>
    <col min="1" max="1" width="6" style="63" customWidth="1"/>
    <col min="2" max="2" width="3.42578125" style="35" customWidth="1"/>
    <col min="3" max="3" width="23.7109375" style="72" customWidth="1"/>
    <col min="4" max="4" width="5.5703125" style="84" bestFit="1" customWidth="1"/>
    <col min="5" max="5" width="23.7109375" style="72" customWidth="1"/>
    <col min="6" max="6" width="5.7109375" style="84" bestFit="1" customWidth="1"/>
    <col min="7" max="7" width="23.7109375" style="72" customWidth="1"/>
    <col min="8" max="8" width="5.7109375" style="84" bestFit="1" customWidth="1"/>
    <col min="9" max="9" width="2.140625" style="35" bestFit="1" customWidth="1"/>
    <col min="10" max="10" width="4" bestFit="1" customWidth="1"/>
    <col min="11" max="13" width="11.42578125" style="35"/>
    <col min="14" max="14" width="5.5703125" style="35" bestFit="1" customWidth="1"/>
    <col min="15" max="15" width="11.42578125" style="35"/>
    <col min="16" max="16" width="5.5703125" style="35" bestFit="1" customWidth="1"/>
    <col min="17" max="17" width="11.42578125" style="35"/>
    <col min="18" max="18" width="5.5703125" style="35" bestFit="1" customWidth="1"/>
    <col min="19" max="16384" width="11.42578125" style="35"/>
  </cols>
  <sheetData>
    <row r="1" spans="1:21" s="135" customFormat="1" ht="31.5" thickBot="1">
      <c r="A1" s="274" t="s">
        <v>203</v>
      </c>
      <c r="B1" s="274"/>
      <c r="C1" s="274"/>
      <c r="D1" s="274"/>
      <c r="E1" s="274"/>
      <c r="F1" s="274"/>
      <c r="G1" s="274"/>
      <c r="H1" s="274"/>
    </row>
    <row r="2" spans="1:21" s="131" customFormat="1" ht="16.5" thickBot="1">
      <c r="A2" s="275" t="s">
        <v>7</v>
      </c>
      <c r="B2" s="276"/>
      <c r="C2" s="276"/>
      <c r="D2" s="276"/>
      <c r="E2" s="276"/>
      <c r="F2" s="276"/>
      <c r="G2" s="276"/>
      <c r="H2" s="277"/>
    </row>
    <row r="3" spans="1:21" s="137" customFormat="1" ht="9" customHeight="1">
      <c r="A3" s="136"/>
      <c r="B3" s="136"/>
      <c r="C3" s="136"/>
      <c r="D3" s="136"/>
      <c r="E3" s="136"/>
      <c r="F3" s="136"/>
      <c r="G3" s="136"/>
      <c r="H3" s="136"/>
    </row>
    <row r="4" spans="1:21" s="131" customFormat="1">
      <c r="A4" s="278" t="s">
        <v>205</v>
      </c>
      <c r="B4" s="278"/>
      <c r="C4" s="278"/>
      <c r="D4" s="278"/>
      <c r="E4" s="278"/>
      <c r="F4" s="278"/>
      <c r="G4" s="278"/>
      <c r="H4" s="278"/>
    </row>
    <row r="5" spans="1:21" s="131" customFormat="1" ht="10.5" customHeight="1" thickBot="1">
      <c r="A5" s="138"/>
      <c r="B5" s="138"/>
      <c r="C5" s="138"/>
      <c r="D5" s="139"/>
      <c r="E5" s="138"/>
      <c r="F5" s="139"/>
      <c r="G5" s="138"/>
      <c r="H5" s="139"/>
    </row>
    <row r="6" spans="1:21" s="140" customFormat="1" ht="13.5" thickBot="1">
      <c r="A6" s="279" t="s">
        <v>206</v>
      </c>
      <c r="B6" s="280"/>
      <c r="C6" s="280"/>
      <c r="D6" s="280"/>
      <c r="E6" s="280"/>
      <c r="F6" s="280"/>
      <c r="G6" s="280"/>
      <c r="H6" s="281"/>
    </row>
    <row r="7" spans="1:21" ht="18.75" thickBot="1">
      <c r="A7" s="282" t="s">
        <v>207</v>
      </c>
      <c r="B7" s="283"/>
      <c r="C7" s="283"/>
      <c r="D7" s="283"/>
      <c r="E7" s="283"/>
      <c r="F7" s="283"/>
      <c r="G7" s="283"/>
      <c r="H7" s="284"/>
      <c r="J7" s="35"/>
    </row>
    <row r="8" spans="1:21" s="140" customFormat="1" ht="13.5" thickBot="1">
      <c r="A8" s="285" t="s">
        <v>208</v>
      </c>
      <c r="B8" s="286"/>
      <c r="C8" s="286"/>
      <c r="D8" s="286"/>
      <c r="E8" s="286"/>
      <c r="F8" s="286"/>
      <c r="G8" s="286"/>
      <c r="H8" s="287"/>
    </row>
    <row r="9" spans="1:21" s="142" customFormat="1" ht="13.5" thickBot="1">
      <c r="A9" s="288" t="s">
        <v>209</v>
      </c>
      <c r="B9" s="289"/>
      <c r="C9" s="289"/>
      <c r="D9" s="289"/>
      <c r="E9" s="289"/>
      <c r="F9" s="289"/>
      <c r="G9" s="289"/>
      <c r="H9" s="290"/>
      <c r="I9" s="141"/>
    </row>
    <row r="10" spans="1:21" s="142" customFormat="1" ht="12.75">
      <c r="A10" s="143">
        <v>0.35625000000000001</v>
      </c>
      <c r="B10" s="144"/>
      <c r="C10" s="145" t="s">
        <v>154</v>
      </c>
      <c r="D10" s="146">
        <v>37.1</v>
      </c>
      <c r="E10" s="145" t="s">
        <v>42</v>
      </c>
      <c r="F10" s="146">
        <v>36.799999999999997</v>
      </c>
      <c r="G10" s="147"/>
      <c r="H10" s="148"/>
      <c r="I10" s="149">
        <f t="shared" ref="I10:I36" si="0">COUNTA(C10,E10,G10)</f>
        <v>2</v>
      </c>
      <c r="K10" s="150"/>
    </row>
    <row r="11" spans="1:21" s="142" customFormat="1" ht="12.75">
      <c r="A11" s="143">
        <v>0.36249999999999999</v>
      </c>
      <c r="B11" s="151"/>
      <c r="C11" s="152" t="s">
        <v>103</v>
      </c>
      <c r="D11" s="153">
        <v>33.4</v>
      </c>
      <c r="E11" s="152" t="s">
        <v>102</v>
      </c>
      <c r="F11" s="153">
        <v>29.7</v>
      </c>
      <c r="G11" s="152" t="s">
        <v>104</v>
      </c>
      <c r="H11" s="154">
        <v>28.6</v>
      </c>
      <c r="I11" s="149">
        <f t="shared" si="0"/>
        <v>3</v>
      </c>
      <c r="K11" s="150"/>
    </row>
    <row r="12" spans="1:21" s="142" customFormat="1" ht="12.75">
      <c r="A12" s="143">
        <v>0.36875000000000002</v>
      </c>
      <c r="B12" s="151"/>
      <c r="C12" s="155" t="s">
        <v>72</v>
      </c>
      <c r="D12" s="156">
        <v>27</v>
      </c>
      <c r="E12" s="152" t="s">
        <v>153</v>
      </c>
      <c r="F12" s="153">
        <v>25.5</v>
      </c>
      <c r="G12" s="155" t="s">
        <v>152</v>
      </c>
      <c r="H12" s="157">
        <v>25.2</v>
      </c>
      <c r="I12" s="149">
        <f t="shared" si="0"/>
        <v>3</v>
      </c>
      <c r="K12" s="150"/>
    </row>
    <row r="13" spans="1:21" s="142" customFormat="1" ht="12.75">
      <c r="A13" s="143">
        <v>0.375</v>
      </c>
      <c r="B13" s="151"/>
      <c r="C13" s="152" t="s">
        <v>58</v>
      </c>
      <c r="D13" s="153">
        <v>23.7</v>
      </c>
      <c r="E13" s="152" t="s">
        <v>151</v>
      </c>
      <c r="F13" s="153">
        <v>23.7</v>
      </c>
      <c r="G13" s="155" t="s">
        <v>37</v>
      </c>
      <c r="H13" s="157">
        <v>23</v>
      </c>
      <c r="I13" s="149">
        <f t="shared" si="0"/>
        <v>3</v>
      </c>
      <c r="K13" s="150"/>
      <c r="L13" s="140"/>
      <c r="S13" s="140"/>
      <c r="T13" s="140"/>
      <c r="U13" s="140"/>
    </row>
    <row r="14" spans="1:21" s="142" customFormat="1" ht="12.75">
      <c r="A14" s="143">
        <v>0.38124999999999998</v>
      </c>
      <c r="B14" s="151"/>
      <c r="C14" s="155" t="s">
        <v>83</v>
      </c>
      <c r="D14" s="156">
        <v>21.7</v>
      </c>
      <c r="E14" s="152" t="s">
        <v>150</v>
      </c>
      <c r="F14" s="153">
        <v>20.9</v>
      </c>
      <c r="G14" s="155" t="s">
        <v>85</v>
      </c>
      <c r="H14" s="157">
        <v>20.5</v>
      </c>
      <c r="I14" s="149">
        <f t="shared" si="0"/>
        <v>3</v>
      </c>
      <c r="K14" s="150"/>
    </row>
    <row r="15" spans="1:21" s="142" customFormat="1" ht="12.75">
      <c r="A15" s="143">
        <v>0.38750000000000001</v>
      </c>
      <c r="B15" s="151"/>
      <c r="C15" s="155" t="s">
        <v>84</v>
      </c>
      <c r="D15" s="156">
        <v>19.5</v>
      </c>
      <c r="E15" s="155" t="s">
        <v>105</v>
      </c>
      <c r="F15" s="156">
        <v>18.899999999999999</v>
      </c>
      <c r="G15" s="155" t="s">
        <v>36</v>
      </c>
      <c r="H15" s="157">
        <v>17.7</v>
      </c>
      <c r="I15" s="149">
        <f t="shared" si="0"/>
        <v>3</v>
      </c>
      <c r="K15" s="150"/>
    </row>
    <row r="16" spans="1:21" s="142" customFormat="1" ht="12.75">
      <c r="A16" s="143">
        <v>0.39374999999999999</v>
      </c>
      <c r="B16" s="151"/>
      <c r="C16" s="155" t="s">
        <v>35</v>
      </c>
      <c r="D16" s="156">
        <v>17.3</v>
      </c>
      <c r="E16" s="155" t="s">
        <v>149</v>
      </c>
      <c r="F16" s="156">
        <v>16.899999999999999</v>
      </c>
      <c r="G16" s="152" t="s">
        <v>47</v>
      </c>
      <c r="H16" s="154">
        <v>16.8</v>
      </c>
      <c r="I16" s="149">
        <f t="shared" si="0"/>
        <v>3</v>
      </c>
      <c r="K16" s="150"/>
    </row>
    <row r="17" spans="1:21" s="142" customFormat="1" ht="12.75">
      <c r="A17" s="143">
        <v>0.4</v>
      </c>
      <c r="B17" s="151"/>
      <c r="C17" s="155" t="s">
        <v>148</v>
      </c>
      <c r="D17" s="156">
        <v>16.5</v>
      </c>
      <c r="E17" s="223" t="s">
        <v>106</v>
      </c>
      <c r="F17" s="224">
        <v>10.4</v>
      </c>
      <c r="G17" s="152" t="s">
        <v>68</v>
      </c>
      <c r="H17" s="154">
        <v>10</v>
      </c>
      <c r="I17" s="149">
        <v>2</v>
      </c>
      <c r="K17" s="150"/>
    </row>
    <row r="18" spans="1:21" s="142" customFormat="1" ht="12.75">
      <c r="A18" s="143">
        <v>0.40625</v>
      </c>
      <c r="B18" s="151"/>
      <c r="C18" s="155" t="s">
        <v>41</v>
      </c>
      <c r="D18" s="156">
        <v>9.8000000000000007</v>
      </c>
      <c r="E18" s="152" t="s">
        <v>32</v>
      </c>
      <c r="F18" s="153">
        <v>8.5</v>
      </c>
      <c r="G18" s="152" t="s">
        <v>147</v>
      </c>
      <c r="H18" s="154">
        <v>8</v>
      </c>
      <c r="I18" s="149">
        <f t="shared" si="0"/>
        <v>3</v>
      </c>
      <c r="K18" s="150"/>
    </row>
    <row r="19" spans="1:21" s="142" customFormat="1" ht="12.75">
      <c r="A19" s="143">
        <v>0.41249999999999998</v>
      </c>
      <c r="B19" s="151"/>
      <c r="C19" s="152" t="s">
        <v>69</v>
      </c>
      <c r="D19" s="153">
        <v>3.9</v>
      </c>
      <c r="E19" s="152" t="s">
        <v>52</v>
      </c>
      <c r="F19" s="153">
        <v>3.8</v>
      </c>
      <c r="G19" s="152" t="s">
        <v>49</v>
      </c>
      <c r="H19" s="154">
        <v>1</v>
      </c>
      <c r="I19" s="149">
        <f t="shared" si="0"/>
        <v>3</v>
      </c>
      <c r="K19" s="150"/>
    </row>
    <row r="20" spans="1:21" s="142" customFormat="1" ht="13.5" thickBot="1">
      <c r="A20" s="143">
        <v>0.41875000000000001</v>
      </c>
      <c r="B20" s="158"/>
      <c r="C20" s="159" t="s">
        <v>146</v>
      </c>
      <c r="D20" s="160">
        <v>6.3</v>
      </c>
      <c r="E20" s="225" t="s">
        <v>53</v>
      </c>
      <c r="F20" s="226">
        <v>6.2</v>
      </c>
      <c r="G20" s="159" t="s">
        <v>48</v>
      </c>
      <c r="H20" s="161">
        <v>3</v>
      </c>
      <c r="I20" s="149">
        <v>2</v>
      </c>
      <c r="K20" s="150"/>
    </row>
    <row r="21" spans="1:21" s="142" customFormat="1" ht="13.5" thickBot="1">
      <c r="A21" s="291" t="s">
        <v>210</v>
      </c>
      <c r="B21" s="292"/>
      <c r="C21" s="292"/>
      <c r="D21" s="292"/>
      <c r="E21" s="292"/>
      <c r="F21" s="292"/>
      <c r="G21" s="292"/>
      <c r="H21" s="293"/>
      <c r="I21" s="141">
        <f t="shared" si="0"/>
        <v>0</v>
      </c>
    </row>
    <row r="22" spans="1:21" s="142" customFormat="1" ht="12.75">
      <c r="A22" s="162">
        <v>0.42499999999999999</v>
      </c>
      <c r="B22" s="144"/>
      <c r="C22" s="163" t="s">
        <v>145</v>
      </c>
      <c r="D22" s="164">
        <v>28.9</v>
      </c>
      <c r="E22" s="147" t="s">
        <v>144</v>
      </c>
      <c r="F22" s="164">
        <v>26.4</v>
      </c>
      <c r="G22" s="147"/>
      <c r="H22" s="148"/>
      <c r="I22" s="149">
        <f t="shared" si="0"/>
        <v>2</v>
      </c>
      <c r="K22" s="150"/>
    </row>
    <row r="23" spans="1:21" s="142" customFormat="1" ht="12.75">
      <c r="A23" s="162">
        <v>0.43125000000000002</v>
      </c>
      <c r="B23" s="151"/>
      <c r="C23" s="165" t="s">
        <v>142</v>
      </c>
      <c r="D23" s="166">
        <v>20.3</v>
      </c>
      <c r="E23" s="165" t="s">
        <v>141</v>
      </c>
      <c r="F23" s="166">
        <v>17.100000000000001</v>
      </c>
      <c r="G23" s="165" t="s">
        <v>78</v>
      </c>
      <c r="H23" s="167">
        <v>12.6</v>
      </c>
      <c r="I23" s="149">
        <f t="shared" si="0"/>
        <v>3</v>
      </c>
      <c r="K23" s="150"/>
      <c r="L23" s="140"/>
      <c r="S23" s="140"/>
      <c r="T23" s="140"/>
      <c r="U23" s="140"/>
    </row>
    <row r="24" spans="1:21" s="142" customFormat="1" ht="12.75">
      <c r="A24" s="162">
        <v>0.4375</v>
      </c>
      <c r="B24" s="151"/>
      <c r="C24" s="165" t="s">
        <v>62</v>
      </c>
      <c r="D24" s="166">
        <v>10.8</v>
      </c>
      <c r="E24" s="165" t="s">
        <v>55</v>
      </c>
      <c r="F24" s="166">
        <v>6.5</v>
      </c>
      <c r="G24" s="165" t="s">
        <v>54</v>
      </c>
      <c r="H24" s="168">
        <v>5.8</v>
      </c>
      <c r="I24" s="149">
        <f t="shared" si="0"/>
        <v>3</v>
      </c>
      <c r="K24" s="150"/>
    </row>
    <row r="25" spans="1:21" s="142" customFormat="1" ht="12.75">
      <c r="A25" s="162">
        <v>0.44374999999999998</v>
      </c>
      <c r="B25" s="151"/>
      <c r="C25" s="169" t="s">
        <v>108</v>
      </c>
      <c r="D25" s="170">
        <v>5.7</v>
      </c>
      <c r="E25" s="165" t="s">
        <v>107</v>
      </c>
      <c r="F25" s="166">
        <v>5.6</v>
      </c>
      <c r="G25" s="165" t="s">
        <v>140</v>
      </c>
      <c r="H25" s="168">
        <v>5.2</v>
      </c>
      <c r="I25" s="149">
        <f t="shared" si="0"/>
        <v>3</v>
      </c>
      <c r="K25" s="150"/>
    </row>
    <row r="26" spans="1:21" s="142" customFormat="1" ht="12.75">
      <c r="A26" s="162">
        <v>0.45</v>
      </c>
      <c r="B26" s="151"/>
      <c r="C26" s="165" t="s">
        <v>63</v>
      </c>
      <c r="D26" s="166">
        <v>1.8</v>
      </c>
      <c r="E26" s="165" t="s">
        <v>70</v>
      </c>
      <c r="F26" s="166">
        <v>0.3</v>
      </c>
      <c r="G26" s="165" t="s">
        <v>77</v>
      </c>
      <c r="H26" s="168">
        <v>-0.7</v>
      </c>
      <c r="I26" s="149">
        <f t="shared" si="0"/>
        <v>3</v>
      </c>
      <c r="K26" s="150"/>
    </row>
    <row r="27" spans="1:21" s="142" customFormat="1" ht="13.5" thickBot="1">
      <c r="A27" s="294" t="s">
        <v>211</v>
      </c>
      <c r="B27" s="292"/>
      <c r="C27" s="292"/>
      <c r="D27" s="292"/>
      <c r="E27" s="292"/>
      <c r="F27" s="292"/>
      <c r="G27" s="292"/>
      <c r="H27" s="293"/>
      <c r="I27" s="141">
        <f t="shared" si="0"/>
        <v>0</v>
      </c>
    </row>
    <row r="28" spans="1:21" s="142" customFormat="1" ht="12.75">
      <c r="A28" s="162">
        <v>0.45624999999999999</v>
      </c>
      <c r="B28" s="151"/>
      <c r="C28" s="165" t="s">
        <v>109</v>
      </c>
      <c r="D28" s="166">
        <v>6.2</v>
      </c>
      <c r="E28" s="165" t="s">
        <v>136</v>
      </c>
      <c r="F28" s="166">
        <v>5.0999999999999996</v>
      </c>
      <c r="G28" s="165" t="s">
        <v>135</v>
      </c>
      <c r="H28" s="167">
        <v>4.5999999999999996</v>
      </c>
      <c r="I28" s="149">
        <f t="shared" si="0"/>
        <v>3</v>
      </c>
      <c r="K28" s="150"/>
      <c r="L28" s="140"/>
      <c r="S28" s="140"/>
      <c r="T28" s="140"/>
      <c r="U28" s="140"/>
    </row>
    <row r="29" spans="1:21" s="142" customFormat="1" ht="12.75">
      <c r="A29" s="162">
        <v>0.46250000000000002</v>
      </c>
      <c r="B29" s="151"/>
      <c r="C29" s="165" t="s">
        <v>134</v>
      </c>
      <c r="D29" s="166">
        <v>2.7</v>
      </c>
      <c r="E29" s="165" t="s">
        <v>212</v>
      </c>
      <c r="F29" s="166">
        <v>1.1000000000000001</v>
      </c>
      <c r="G29" s="165" t="s">
        <v>56</v>
      </c>
      <c r="H29" s="167">
        <v>0.8</v>
      </c>
      <c r="I29" s="149">
        <f t="shared" si="0"/>
        <v>3</v>
      </c>
      <c r="K29" s="150"/>
      <c r="L29" s="140"/>
      <c r="S29" s="140"/>
      <c r="T29" s="140"/>
      <c r="U29" s="140"/>
    </row>
    <row r="30" spans="1:21" s="142" customFormat="1" ht="13.5" thickBot="1">
      <c r="A30" s="162">
        <v>0.46875</v>
      </c>
      <c r="B30" s="151"/>
      <c r="C30" s="165" t="s">
        <v>57</v>
      </c>
      <c r="D30" s="166">
        <v>0</v>
      </c>
      <c r="E30" s="165" t="s">
        <v>131</v>
      </c>
      <c r="F30" s="166">
        <v>-0.3</v>
      </c>
      <c r="G30" s="165" t="s">
        <v>50</v>
      </c>
      <c r="H30" s="167">
        <v>-2.7</v>
      </c>
      <c r="I30" s="149">
        <f t="shared" si="0"/>
        <v>3</v>
      </c>
      <c r="K30" s="150"/>
      <c r="L30" s="140"/>
      <c r="S30" s="140"/>
      <c r="T30" s="140"/>
      <c r="U30" s="140"/>
    </row>
    <row r="31" spans="1:21" s="142" customFormat="1" ht="13.5" thickBot="1">
      <c r="A31" s="288" t="s">
        <v>213</v>
      </c>
      <c r="B31" s="295"/>
      <c r="C31" s="295"/>
      <c r="D31" s="295"/>
      <c r="E31" s="295"/>
      <c r="F31" s="295"/>
      <c r="G31" s="295"/>
      <c r="H31" s="296"/>
      <c r="I31" s="141">
        <f t="shared" si="0"/>
        <v>0</v>
      </c>
    </row>
    <row r="32" spans="1:21" s="142" customFormat="1" ht="12.75">
      <c r="A32" s="162">
        <v>0.47499999999999998</v>
      </c>
      <c r="B32" s="171"/>
      <c r="C32" s="163" t="s">
        <v>138</v>
      </c>
      <c r="D32" s="164">
        <v>35.6</v>
      </c>
      <c r="E32" s="163" t="s">
        <v>76</v>
      </c>
      <c r="F32" s="164">
        <v>18.600000000000001</v>
      </c>
      <c r="G32" s="163" t="s">
        <v>66</v>
      </c>
      <c r="H32" s="172">
        <v>10.5</v>
      </c>
      <c r="I32" s="149">
        <f t="shared" si="0"/>
        <v>3</v>
      </c>
      <c r="K32" s="150"/>
    </row>
    <row r="33" spans="1:12" s="142" customFormat="1" ht="13.5" thickBot="1">
      <c r="A33" s="162">
        <v>0.48125000000000001</v>
      </c>
      <c r="B33" s="173"/>
      <c r="C33" s="174" t="s">
        <v>59</v>
      </c>
      <c r="D33" s="175">
        <v>9.6</v>
      </c>
      <c r="E33" s="174" t="s">
        <v>65</v>
      </c>
      <c r="F33" s="175">
        <v>2.8</v>
      </c>
      <c r="G33" s="174" t="s">
        <v>137</v>
      </c>
      <c r="H33" s="176">
        <v>2.6</v>
      </c>
      <c r="I33" s="149">
        <f t="shared" si="0"/>
        <v>3</v>
      </c>
      <c r="K33" s="150"/>
    </row>
    <row r="34" spans="1:12" s="142" customFormat="1" ht="13.5" thickBot="1">
      <c r="A34" s="288" t="s">
        <v>214</v>
      </c>
      <c r="B34" s="289"/>
      <c r="C34" s="289"/>
      <c r="D34" s="289"/>
      <c r="E34" s="289"/>
      <c r="F34" s="289"/>
      <c r="G34" s="289"/>
      <c r="H34" s="290"/>
      <c r="I34" s="141">
        <f t="shared" si="0"/>
        <v>0</v>
      </c>
    </row>
    <row r="35" spans="1:12" s="142" customFormat="1" ht="12.75">
      <c r="A35" s="177">
        <v>0.48749999999999999</v>
      </c>
      <c r="B35" s="151"/>
      <c r="C35" s="229" t="s">
        <v>80</v>
      </c>
      <c r="D35" s="230">
        <v>6.4</v>
      </c>
      <c r="E35" s="165" t="s">
        <v>64</v>
      </c>
      <c r="F35" s="166">
        <v>3</v>
      </c>
      <c r="G35" s="165" t="s">
        <v>51</v>
      </c>
      <c r="H35" s="168">
        <v>1</v>
      </c>
      <c r="I35" s="149">
        <v>2</v>
      </c>
      <c r="K35" s="150"/>
    </row>
    <row r="36" spans="1:12" s="142" customFormat="1" ht="13.5" thickBot="1">
      <c r="A36" s="177">
        <v>0.49375000000000002</v>
      </c>
      <c r="B36" s="151"/>
      <c r="C36" s="165" t="s">
        <v>156</v>
      </c>
      <c r="D36" s="166">
        <v>16.100000000000001</v>
      </c>
      <c r="E36" s="165" t="s">
        <v>34</v>
      </c>
      <c r="F36" s="166">
        <v>11.4</v>
      </c>
      <c r="G36" s="165" t="s">
        <v>33</v>
      </c>
      <c r="H36" s="168">
        <v>7.3</v>
      </c>
      <c r="I36" s="149">
        <f t="shared" si="0"/>
        <v>3</v>
      </c>
      <c r="K36" s="150"/>
    </row>
    <row r="37" spans="1:12" s="142" customFormat="1" ht="13.5" thickBot="1">
      <c r="A37" s="178">
        <v>0.5</v>
      </c>
      <c r="B37" s="158"/>
      <c r="C37" s="227" t="s">
        <v>110</v>
      </c>
      <c r="D37" s="228">
        <v>25.3</v>
      </c>
      <c r="E37" s="174" t="s">
        <v>79</v>
      </c>
      <c r="F37" s="175">
        <v>16.600000000000001</v>
      </c>
      <c r="G37" s="174"/>
      <c r="H37" s="176"/>
      <c r="I37" s="149">
        <v>1</v>
      </c>
      <c r="J37" s="179">
        <f>SUM(I10:I37)</f>
        <v>65</v>
      </c>
      <c r="K37" s="150"/>
    </row>
    <row r="38" spans="1:12" s="142" customFormat="1" ht="13.5" thickBot="1">
      <c r="A38" s="180"/>
      <c r="B38" s="181"/>
      <c r="C38" s="181"/>
      <c r="D38" s="182"/>
      <c r="E38" s="181"/>
      <c r="F38" s="182"/>
    </row>
    <row r="39" spans="1:12" s="137" customFormat="1" ht="16.5" thickBot="1">
      <c r="A39" s="271" t="s">
        <v>215</v>
      </c>
      <c r="B39" s="272"/>
      <c r="C39" s="272"/>
      <c r="D39" s="272"/>
      <c r="E39" s="272"/>
      <c r="F39" s="272"/>
      <c r="G39" s="272"/>
      <c r="H39" s="273"/>
      <c r="I39" s="141">
        <f t="shared" ref="I39:I75" si="1">COUNTA(C39,E39,G39)</f>
        <v>0</v>
      </c>
    </row>
    <row r="40" spans="1:12" s="142" customFormat="1" ht="13.5" thickBot="1">
      <c r="A40" s="288" t="s">
        <v>216</v>
      </c>
      <c r="B40" s="297"/>
      <c r="C40" s="297"/>
      <c r="D40" s="297"/>
      <c r="E40" s="297"/>
      <c r="F40" s="297"/>
      <c r="G40" s="297"/>
      <c r="H40" s="298"/>
      <c r="I40" s="141">
        <f t="shared" si="1"/>
        <v>0</v>
      </c>
      <c r="K40" s="150"/>
    </row>
    <row r="41" spans="1:12" s="142" customFormat="1" ht="12.75">
      <c r="A41" s="162">
        <v>0.51249999999999896</v>
      </c>
      <c r="B41" s="183"/>
      <c r="C41" s="184" t="s">
        <v>167</v>
      </c>
      <c r="D41" s="185" t="s">
        <v>10</v>
      </c>
      <c r="E41" s="184" t="s">
        <v>166</v>
      </c>
      <c r="F41" s="185" t="s">
        <v>10</v>
      </c>
      <c r="G41" s="184"/>
      <c r="H41" s="186" t="s">
        <v>10</v>
      </c>
      <c r="I41" s="149">
        <f t="shared" si="1"/>
        <v>2</v>
      </c>
    </row>
    <row r="42" spans="1:12" s="142" customFormat="1" ht="12.75">
      <c r="A42" s="162">
        <v>0.51874999999999905</v>
      </c>
      <c r="B42" s="151"/>
      <c r="C42" s="165" t="s">
        <v>165</v>
      </c>
      <c r="D42" s="187" t="s">
        <v>10</v>
      </c>
      <c r="E42" s="165" t="s">
        <v>164</v>
      </c>
      <c r="F42" s="187" t="s">
        <v>10</v>
      </c>
      <c r="G42" s="165" t="s">
        <v>111</v>
      </c>
      <c r="H42" s="188" t="s">
        <v>10</v>
      </c>
      <c r="I42" s="149">
        <f t="shared" si="1"/>
        <v>3</v>
      </c>
      <c r="L42" s="150"/>
    </row>
    <row r="43" spans="1:12" s="142" customFormat="1" ht="12.75">
      <c r="A43" s="162">
        <v>0.52499999999999902</v>
      </c>
      <c r="B43" s="151"/>
      <c r="C43" s="165" t="s">
        <v>163</v>
      </c>
      <c r="D43" s="187" t="s">
        <v>10</v>
      </c>
      <c r="E43" s="165" t="s">
        <v>162</v>
      </c>
      <c r="F43" s="187" t="s">
        <v>10</v>
      </c>
      <c r="G43" s="165" t="s">
        <v>88</v>
      </c>
      <c r="H43" s="188" t="s">
        <v>10</v>
      </c>
      <c r="I43" s="149">
        <f t="shared" si="1"/>
        <v>3</v>
      </c>
      <c r="L43" s="150"/>
    </row>
    <row r="44" spans="1:12" s="142" customFormat="1" ht="12.75">
      <c r="A44" s="162">
        <v>0.531249999999999</v>
      </c>
      <c r="B44" s="151"/>
      <c r="C44" s="165" t="s">
        <v>117</v>
      </c>
      <c r="D44" s="187" t="s">
        <v>10</v>
      </c>
      <c r="E44" s="165" t="s">
        <v>112</v>
      </c>
      <c r="F44" s="187" t="s">
        <v>10</v>
      </c>
      <c r="G44" s="165" t="s">
        <v>87</v>
      </c>
      <c r="H44" s="188" t="s">
        <v>10</v>
      </c>
      <c r="I44" s="149">
        <f t="shared" si="1"/>
        <v>3</v>
      </c>
      <c r="L44" s="150"/>
    </row>
    <row r="45" spans="1:12" s="142" customFormat="1" ht="12.75">
      <c r="A45" s="162">
        <v>0.53749999999999898</v>
      </c>
      <c r="B45" s="151"/>
      <c r="C45" s="165" t="s">
        <v>86</v>
      </c>
      <c r="D45" s="187" t="s">
        <v>10</v>
      </c>
      <c r="E45" s="165" t="s">
        <v>113</v>
      </c>
      <c r="F45" s="187" t="s">
        <v>10</v>
      </c>
      <c r="G45" s="165" t="s">
        <v>60</v>
      </c>
      <c r="H45" s="188" t="s">
        <v>10</v>
      </c>
      <c r="I45" s="149">
        <f t="shared" si="1"/>
        <v>3</v>
      </c>
      <c r="L45" s="150"/>
    </row>
    <row r="46" spans="1:12" s="142" customFormat="1" ht="12.75">
      <c r="A46" s="162">
        <v>0.54374999999999896</v>
      </c>
      <c r="B46" s="151"/>
      <c r="C46" s="189" t="s">
        <v>169</v>
      </c>
      <c r="D46" s="187" t="s">
        <v>10</v>
      </c>
      <c r="E46" s="189" t="s">
        <v>126</v>
      </c>
      <c r="F46" s="187" t="s">
        <v>10</v>
      </c>
      <c r="G46" s="165"/>
      <c r="H46" s="188" t="s">
        <v>10</v>
      </c>
      <c r="I46" s="149">
        <f t="shared" si="1"/>
        <v>2</v>
      </c>
      <c r="L46" s="150"/>
    </row>
    <row r="47" spans="1:12" s="142" customFormat="1" ht="13.5" thickBot="1">
      <c r="A47" s="162">
        <v>0.54999999999999905</v>
      </c>
      <c r="B47" s="190"/>
      <c r="C47" s="191" t="s">
        <v>168</v>
      </c>
      <c r="D47" s="192" t="s">
        <v>10</v>
      </c>
      <c r="E47" s="191" t="s">
        <v>45</v>
      </c>
      <c r="F47" s="192" t="s">
        <v>10</v>
      </c>
      <c r="G47" s="191" t="s">
        <v>114</v>
      </c>
      <c r="H47" s="193" t="s">
        <v>10</v>
      </c>
      <c r="I47" s="149">
        <f t="shared" si="1"/>
        <v>3</v>
      </c>
      <c r="L47" s="150"/>
    </row>
    <row r="48" spans="1:12" s="142" customFormat="1" ht="13.5" thickBot="1">
      <c r="A48" s="288" t="s">
        <v>217</v>
      </c>
      <c r="B48" s="297"/>
      <c r="C48" s="297"/>
      <c r="D48" s="297"/>
      <c r="E48" s="297"/>
      <c r="F48" s="297"/>
      <c r="G48" s="297"/>
      <c r="H48" s="298"/>
      <c r="I48" s="141">
        <f t="shared" si="1"/>
        <v>0</v>
      </c>
      <c r="L48" s="150"/>
    </row>
    <row r="49" spans="1:12" s="142" customFormat="1" ht="12.75">
      <c r="A49" s="162">
        <v>0.55625000000000002</v>
      </c>
      <c r="B49" s="183"/>
      <c r="C49" s="184" t="s">
        <v>43</v>
      </c>
      <c r="D49" s="185" t="s">
        <v>10</v>
      </c>
      <c r="E49" s="184" t="s">
        <v>174</v>
      </c>
      <c r="F49" s="185" t="s">
        <v>10</v>
      </c>
      <c r="G49" s="184" t="s">
        <v>116</v>
      </c>
      <c r="H49" s="186" t="s">
        <v>10</v>
      </c>
      <c r="I49" s="149">
        <f t="shared" si="1"/>
        <v>3</v>
      </c>
      <c r="L49" s="150"/>
    </row>
    <row r="50" spans="1:12" s="142" customFormat="1" ht="12.75">
      <c r="A50" s="162">
        <v>0.5625</v>
      </c>
      <c r="B50" s="151"/>
      <c r="C50" s="165" t="s">
        <v>127</v>
      </c>
      <c r="D50" s="187" t="s">
        <v>10</v>
      </c>
      <c r="E50" s="165" t="s">
        <v>115</v>
      </c>
      <c r="F50" s="187" t="s">
        <v>10</v>
      </c>
      <c r="G50" s="165" t="s">
        <v>119</v>
      </c>
      <c r="H50" s="188" t="s">
        <v>10</v>
      </c>
      <c r="I50" s="149">
        <f t="shared" si="1"/>
        <v>3</v>
      </c>
      <c r="L50" s="150"/>
    </row>
    <row r="51" spans="1:12" s="142" customFormat="1" ht="12.75">
      <c r="A51" s="162">
        <v>0.56874999999999998</v>
      </c>
      <c r="B51" s="151"/>
      <c r="C51" s="165" t="s">
        <v>175</v>
      </c>
      <c r="E51" s="165" t="s">
        <v>89</v>
      </c>
      <c r="F51" s="187" t="s">
        <v>10</v>
      </c>
      <c r="G51" s="165" t="s">
        <v>118</v>
      </c>
      <c r="H51" s="188" t="s">
        <v>10</v>
      </c>
      <c r="I51" s="149">
        <f t="shared" si="1"/>
        <v>3</v>
      </c>
      <c r="L51" s="150"/>
    </row>
    <row r="52" spans="1:12" s="142" customFormat="1" ht="12.75">
      <c r="A52" s="162">
        <v>0.57499999999999996</v>
      </c>
      <c r="B52" s="151"/>
      <c r="C52" s="165" t="s">
        <v>178</v>
      </c>
      <c r="E52" s="165" t="s">
        <v>177</v>
      </c>
      <c r="F52" s="187" t="s">
        <v>10</v>
      </c>
      <c r="G52" s="165" t="s">
        <v>176</v>
      </c>
      <c r="H52" s="188" t="s">
        <v>10</v>
      </c>
      <c r="I52" s="149">
        <f t="shared" si="1"/>
        <v>3</v>
      </c>
      <c r="L52" s="150"/>
    </row>
    <row r="53" spans="1:12" s="142" customFormat="1" ht="12.75">
      <c r="A53" s="162">
        <v>0.58125000000000004</v>
      </c>
      <c r="B53" s="151"/>
      <c r="C53" s="189" t="s">
        <v>120</v>
      </c>
      <c r="D53" s="187" t="s">
        <v>10</v>
      </c>
      <c r="E53" s="189" t="s">
        <v>173</v>
      </c>
      <c r="F53" s="187" t="s">
        <v>10</v>
      </c>
      <c r="G53" s="165"/>
      <c r="H53" s="188" t="s">
        <v>10</v>
      </c>
      <c r="I53" s="149">
        <f t="shared" si="1"/>
        <v>2</v>
      </c>
      <c r="L53" s="150"/>
    </row>
    <row r="54" spans="1:12" s="142" customFormat="1" ht="12.75">
      <c r="A54" s="162">
        <v>0.58750000000000002</v>
      </c>
      <c r="B54" s="151"/>
      <c r="C54" s="189" t="s">
        <v>67</v>
      </c>
      <c r="D54" s="187" t="s">
        <v>10</v>
      </c>
      <c r="E54" s="189" t="s">
        <v>46</v>
      </c>
      <c r="F54" s="187" t="s">
        <v>10</v>
      </c>
      <c r="G54" s="189" t="s">
        <v>44</v>
      </c>
      <c r="H54" s="188" t="s">
        <v>10</v>
      </c>
      <c r="I54" s="149">
        <f t="shared" si="1"/>
        <v>3</v>
      </c>
      <c r="L54" s="150"/>
    </row>
    <row r="55" spans="1:12" s="142" customFormat="1" ht="13.5" thickBot="1">
      <c r="A55" s="162">
        <v>0.59375</v>
      </c>
      <c r="B55" s="190"/>
      <c r="C55" s="191" t="s">
        <v>172</v>
      </c>
      <c r="D55" s="192" t="s">
        <v>10</v>
      </c>
      <c r="E55" s="191" t="s">
        <v>171</v>
      </c>
      <c r="F55" s="192" t="s">
        <v>10</v>
      </c>
      <c r="G55" s="191" t="s">
        <v>170</v>
      </c>
      <c r="H55" s="193" t="s">
        <v>10</v>
      </c>
      <c r="I55" s="149">
        <f t="shared" si="1"/>
        <v>3</v>
      </c>
      <c r="L55" s="150"/>
    </row>
    <row r="56" spans="1:12" s="142" customFormat="1" ht="13.5" thickBot="1">
      <c r="A56" s="299" t="s">
        <v>218</v>
      </c>
      <c r="B56" s="300"/>
      <c r="C56" s="300"/>
      <c r="D56" s="300"/>
      <c r="E56" s="300"/>
      <c r="F56" s="300"/>
      <c r="G56" s="300"/>
      <c r="H56" s="301"/>
      <c r="I56" s="141">
        <f t="shared" si="1"/>
        <v>0</v>
      </c>
    </row>
    <row r="57" spans="1:12" s="142" customFormat="1" ht="12.75">
      <c r="A57" s="162">
        <v>0.6</v>
      </c>
      <c r="B57" s="144"/>
      <c r="C57" s="194" t="s">
        <v>186</v>
      </c>
      <c r="D57" s="195" t="s">
        <v>10</v>
      </c>
      <c r="E57" s="231" t="s">
        <v>190</v>
      </c>
      <c r="F57" s="195" t="s">
        <v>10</v>
      </c>
      <c r="G57" s="194" t="s">
        <v>196</v>
      </c>
      <c r="H57" s="196" t="s">
        <v>10</v>
      </c>
      <c r="I57" s="149">
        <v>2</v>
      </c>
      <c r="L57" s="150"/>
    </row>
    <row r="58" spans="1:12" s="142" customFormat="1" ht="12.75">
      <c r="A58" s="162">
        <v>0.60624999999999996</v>
      </c>
      <c r="B58" s="151"/>
      <c r="C58" s="189" t="s">
        <v>187</v>
      </c>
      <c r="D58" s="187" t="s">
        <v>10</v>
      </c>
      <c r="E58" s="189" t="s">
        <v>91</v>
      </c>
      <c r="F58" s="187" t="s">
        <v>10</v>
      </c>
      <c r="G58" s="189" t="s">
        <v>191</v>
      </c>
      <c r="H58" s="188" t="s">
        <v>10</v>
      </c>
      <c r="I58" s="149">
        <f t="shared" si="1"/>
        <v>3</v>
      </c>
      <c r="L58" s="150"/>
    </row>
    <row r="59" spans="1:12" s="142" customFormat="1" ht="12.75">
      <c r="A59" s="302">
        <v>0.61250000000000004</v>
      </c>
      <c r="B59" s="151"/>
      <c r="C59" s="165" t="s">
        <v>192</v>
      </c>
      <c r="D59" s="187" t="s">
        <v>10</v>
      </c>
      <c r="E59" s="165" t="s">
        <v>194</v>
      </c>
      <c r="F59" s="187" t="s">
        <v>10</v>
      </c>
      <c r="G59" s="165" t="s">
        <v>201</v>
      </c>
      <c r="H59" s="188" t="s">
        <v>10</v>
      </c>
      <c r="I59" s="149">
        <f t="shared" si="1"/>
        <v>3</v>
      </c>
      <c r="L59" s="150"/>
    </row>
    <row r="60" spans="1:12" s="142" customFormat="1" ht="12.75">
      <c r="A60" s="303"/>
      <c r="B60" s="151"/>
      <c r="C60" s="165" t="s">
        <v>188</v>
      </c>
      <c r="D60" s="187" t="s">
        <v>10</v>
      </c>
      <c r="E60" s="165" t="s">
        <v>193</v>
      </c>
      <c r="F60" s="187" t="s">
        <v>10</v>
      </c>
      <c r="G60" s="197" t="s">
        <v>226</v>
      </c>
      <c r="H60" s="188" t="s">
        <v>10</v>
      </c>
      <c r="I60" s="149">
        <f t="shared" si="1"/>
        <v>3</v>
      </c>
      <c r="L60" s="150"/>
    </row>
    <row r="61" spans="1:12" s="142" customFormat="1" ht="13.5" thickBot="1">
      <c r="A61" s="162">
        <v>0.61875000000000102</v>
      </c>
      <c r="B61" s="158"/>
      <c r="C61" s="174" t="s">
        <v>189</v>
      </c>
      <c r="D61" s="198" t="s">
        <v>10</v>
      </c>
      <c r="E61" s="174" t="s">
        <v>121</v>
      </c>
      <c r="F61" s="198" t="s">
        <v>10</v>
      </c>
      <c r="G61" s="199" t="s">
        <v>195</v>
      </c>
      <c r="H61" s="200" t="s">
        <v>10</v>
      </c>
      <c r="I61" s="149">
        <f t="shared" si="1"/>
        <v>3</v>
      </c>
      <c r="L61" s="150"/>
    </row>
    <row r="62" spans="1:12" s="142" customFormat="1" ht="13.5" thickBot="1">
      <c r="A62" s="299" t="s">
        <v>219</v>
      </c>
      <c r="B62" s="304"/>
      <c r="C62" s="304"/>
      <c r="D62" s="304"/>
      <c r="E62" s="304"/>
      <c r="F62" s="304"/>
      <c r="G62" s="304"/>
      <c r="H62" s="305"/>
      <c r="I62" s="141">
        <f t="shared" si="1"/>
        <v>0</v>
      </c>
    </row>
    <row r="63" spans="1:12" s="142" customFormat="1" ht="12.75">
      <c r="A63" s="201">
        <v>0.625000000000001</v>
      </c>
      <c r="B63" s="183"/>
      <c r="C63" s="184" t="s">
        <v>197</v>
      </c>
      <c r="D63" s="185" t="s">
        <v>10</v>
      </c>
      <c r="E63" s="184" t="s">
        <v>200</v>
      </c>
      <c r="F63" s="185" t="s">
        <v>10</v>
      </c>
      <c r="G63" s="184"/>
      <c r="H63" s="186" t="s">
        <v>10</v>
      </c>
      <c r="I63" s="149">
        <f t="shared" si="1"/>
        <v>2</v>
      </c>
      <c r="L63" s="150"/>
    </row>
    <row r="64" spans="1:12" s="142" customFormat="1" ht="13.5" thickBot="1">
      <c r="A64" s="202">
        <v>0.63125000000000098</v>
      </c>
      <c r="B64" s="158"/>
      <c r="C64" s="174" t="s">
        <v>198</v>
      </c>
      <c r="D64" s="198" t="s">
        <v>10</v>
      </c>
      <c r="E64" s="174" t="s">
        <v>220</v>
      </c>
      <c r="F64" s="198" t="s">
        <v>10</v>
      </c>
      <c r="G64" s="174" t="s">
        <v>199</v>
      </c>
      <c r="H64" s="200" t="s">
        <v>10</v>
      </c>
      <c r="I64" s="149">
        <f t="shared" si="1"/>
        <v>3</v>
      </c>
      <c r="L64" s="150"/>
    </row>
    <row r="65" spans="1:12" s="142" customFormat="1" ht="13.5" thickBot="1">
      <c r="A65" s="150"/>
      <c r="B65" s="150"/>
      <c r="C65" s="150"/>
      <c r="D65" s="150"/>
      <c r="E65" s="150"/>
      <c r="F65" s="150"/>
      <c r="G65" s="150"/>
      <c r="H65" s="150"/>
      <c r="I65" s="141">
        <f t="shared" si="1"/>
        <v>0</v>
      </c>
      <c r="J65" s="150"/>
      <c r="L65" s="150"/>
    </row>
    <row r="66" spans="1:12" s="140" customFormat="1" ht="13.5" thickBot="1">
      <c r="A66" s="306" t="s">
        <v>221</v>
      </c>
      <c r="B66" s="307"/>
      <c r="C66" s="307"/>
      <c r="D66" s="307"/>
      <c r="E66" s="307"/>
      <c r="F66" s="307"/>
      <c r="G66" s="307"/>
      <c r="H66" s="308"/>
      <c r="I66" s="141">
        <f t="shared" si="1"/>
        <v>0</v>
      </c>
    </row>
    <row r="67" spans="1:12" s="142" customFormat="1" ht="13.5" thickBot="1">
      <c r="A67" s="288" t="s">
        <v>222</v>
      </c>
      <c r="B67" s="297"/>
      <c r="C67" s="297"/>
      <c r="D67" s="297"/>
      <c r="E67" s="297"/>
      <c r="F67" s="297"/>
      <c r="G67" s="297"/>
      <c r="H67" s="298"/>
      <c r="I67" s="141">
        <f t="shared" si="1"/>
        <v>0</v>
      </c>
    </row>
    <row r="68" spans="1:12" s="142" customFormat="1" ht="12.75">
      <c r="A68" s="143">
        <v>0.35625000000000001</v>
      </c>
      <c r="B68" s="183"/>
      <c r="C68" s="184" t="s">
        <v>179</v>
      </c>
      <c r="D68" s="185" t="s">
        <v>10</v>
      </c>
      <c r="E68" s="184" t="s">
        <v>180</v>
      </c>
      <c r="F68" s="185" t="s">
        <v>10</v>
      </c>
      <c r="G68" s="165" t="s">
        <v>181</v>
      </c>
      <c r="H68" s="186" t="s">
        <v>10</v>
      </c>
      <c r="I68" s="149">
        <f t="shared" si="1"/>
        <v>3</v>
      </c>
      <c r="K68" s="150"/>
      <c r="L68" s="150"/>
    </row>
    <row r="69" spans="1:12" s="142" customFormat="1" ht="12.75">
      <c r="A69" s="162">
        <v>0.36249999999999999</v>
      </c>
      <c r="B69" s="151"/>
      <c r="C69" s="189" t="s">
        <v>184</v>
      </c>
      <c r="D69" s="187" t="s">
        <v>10</v>
      </c>
      <c r="E69" s="189" t="s">
        <v>185</v>
      </c>
      <c r="F69" s="187" t="s">
        <v>10</v>
      </c>
      <c r="G69" s="165" t="s">
        <v>122</v>
      </c>
      <c r="H69" s="188" t="s">
        <v>10</v>
      </c>
      <c r="I69" s="149">
        <f t="shared" si="1"/>
        <v>3</v>
      </c>
      <c r="K69" s="150"/>
      <c r="L69" s="150"/>
    </row>
    <row r="70" spans="1:12" s="142" customFormat="1" ht="13.5" thickBot="1">
      <c r="A70" s="162">
        <v>0.36875000000000002</v>
      </c>
      <c r="B70" s="151"/>
      <c r="C70" s="189" t="s">
        <v>183</v>
      </c>
      <c r="D70" s="187" t="s">
        <v>10</v>
      </c>
      <c r="E70" s="229" t="s">
        <v>182</v>
      </c>
      <c r="F70" s="187" t="s">
        <v>10</v>
      </c>
      <c r="G70" s="165"/>
      <c r="H70" s="188" t="s">
        <v>10</v>
      </c>
      <c r="I70" s="149">
        <v>1</v>
      </c>
      <c r="K70" s="150"/>
      <c r="L70" s="150"/>
    </row>
    <row r="71" spans="1:12" s="142" customFormat="1" ht="13.5" thickBot="1">
      <c r="A71" s="288" t="s">
        <v>223</v>
      </c>
      <c r="B71" s="289"/>
      <c r="C71" s="289"/>
      <c r="D71" s="289"/>
      <c r="E71" s="289"/>
      <c r="F71" s="289"/>
      <c r="G71" s="289"/>
      <c r="H71" s="290"/>
      <c r="I71" s="141">
        <f t="shared" si="1"/>
        <v>0</v>
      </c>
      <c r="K71" s="150"/>
    </row>
    <row r="72" spans="1:12" s="142" customFormat="1" ht="12.75">
      <c r="A72" s="203">
        <v>0.375</v>
      </c>
      <c r="B72" s="144"/>
      <c r="C72" s="163" t="s">
        <v>159</v>
      </c>
      <c r="D72" s="195" t="s">
        <v>10</v>
      </c>
      <c r="E72" s="163" t="s">
        <v>160</v>
      </c>
      <c r="F72" s="195" t="s">
        <v>10</v>
      </c>
      <c r="G72" s="163" t="s">
        <v>158</v>
      </c>
      <c r="H72" s="196" t="s">
        <v>10</v>
      </c>
      <c r="I72" s="149">
        <f t="shared" si="1"/>
        <v>3</v>
      </c>
      <c r="K72" s="150"/>
    </row>
    <row r="73" spans="1:12" s="142" customFormat="1" ht="13.5" thickBot="1">
      <c r="A73" s="162">
        <v>0.38124999999999998</v>
      </c>
      <c r="B73" s="151"/>
      <c r="C73" s="229" t="s">
        <v>123</v>
      </c>
      <c r="D73" s="187" t="s">
        <v>10</v>
      </c>
      <c r="E73" s="165" t="s">
        <v>82</v>
      </c>
      <c r="F73" s="187" t="s">
        <v>10</v>
      </c>
      <c r="G73" s="165" t="s">
        <v>38</v>
      </c>
      <c r="H73" s="188" t="s">
        <v>10</v>
      </c>
      <c r="I73" s="149">
        <v>2</v>
      </c>
      <c r="K73" s="150"/>
    </row>
    <row r="74" spans="1:12" s="142" customFormat="1" ht="13.5" thickBot="1">
      <c r="A74" s="143">
        <v>0.38750000000000001</v>
      </c>
      <c r="B74" s="151"/>
      <c r="C74" s="229" t="s">
        <v>157</v>
      </c>
      <c r="D74" s="187" t="s">
        <v>10</v>
      </c>
      <c r="E74" s="165" t="s">
        <v>71</v>
      </c>
      <c r="F74" s="187" t="s">
        <v>10</v>
      </c>
      <c r="G74" s="165" t="s">
        <v>40</v>
      </c>
      <c r="H74" s="188" t="s">
        <v>10</v>
      </c>
      <c r="I74" s="149">
        <v>2</v>
      </c>
      <c r="J74" s="179">
        <f>SUM(I41:I76)</f>
        <v>75</v>
      </c>
      <c r="K74" s="150"/>
    </row>
    <row r="75" spans="1:12" s="142" customFormat="1" ht="13.5" thickBot="1">
      <c r="A75" s="178">
        <v>0.39374999999999999</v>
      </c>
      <c r="B75" s="158"/>
      <c r="C75" s="204" t="s">
        <v>161</v>
      </c>
      <c r="D75" s="198" t="s">
        <v>10</v>
      </c>
      <c r="E75" s="174" t="s">
        <v>73</v>
      </c>
      <c r="F75" s="198" t="s">
        <v>10</v>
      </c>
      <c r="G75" s="204" t="s">
        <v>124</v>
      </c>
      <c r="H75" s="200" t="s">
        <v>10</v>
      </c>
      <c r="I75" s="149">
        <f t="shared" si="1"/>
        <v>3</v>
      </c>
      <c r="J75" s="205">
        <f>SUM(J37+J74)</f>
        <v>140</v>
      </c>
      <c r="K75" s="150"/>
    </row>
    <row r="76" spans="1:12" s="142" customFormat="1" ht="12.75">
      <c r="I76" s="149"/>
      <c r="K76" s="150"/>
    </row>
    <row r="77" spans="1:12">
      <c r="K77" s="150"/>
    </row>
    <row r="78" spans="1:12">
      <c r="K78" s="150"/>
    </row>
    <row r="79" spans="1:12">
      <c r="E79" s="35"/>
      <c r="K79" s="150"/>
    </row>
    <row r="80" spans="1:12">
      <c r="K80" s="150"/>
    </row>
    <row r="81" spans="1:11">
      <c r="K81" s="150"/>
    </row>
    <row r="82" spans="1:11">
      <c r="K82" s="150"/>
    </row>
    <row r="84" spans="1:11">
      <c r="A84" s="206"/>
      <c r="C84" s="35"/>
      <c r="E84" s="35"/>
      <c r="G84" s="35"/>
      <c r="J84" s="35"/>
    </row>
    <row r="85" spans="1:11">
      <c r="A85" s="206"/>
      <c r="C85" s="35"/>
      <c r="E85" s="35"/>
      <c r="G85" s="35"/>
      <c r="J85" s="35"/>
    </row>
    <row r="86" spans="1:11">
      <c r="A86" s="206"/>
      <c r="C86" s="35"/>
      <c r="E86" s="35"/>
      <c r="G86" s="35"/>
      <c r="J86" s="35"/>
    </row>
    <row r="87" spans="1:11">
      <c r="A87" s="206"/>
      <c r="C87" s="35"/>
      <c r="E87" s="35"/>
      <c r="G87" s="35"/>
      <c r="J87" s="35"/>
    </row>
    <row r="88" spans="1:11">
      <c r="A88" s="206"/>
      <c r="C88" s="35"/>
      <c r="E88" s="35"/>
      <c r="G88" s="35"/>
      <c r="J88" s="35"/>
    </row>
    <row r="89" spans="1:11">
      <c r="A89" s="206"/>
      <c r="C89" s="35"/>
      <c r="E89" s="35"/>
      <c r="G89" s="35"/>
      <c r="J89" s="35"/>
    </row>
    <row r="90" spans="1:11">
      <c r="A90" s="206"/>
      <c r="C90" s="35"/>
      <c r="E90" s="35"/>
      <c r="G90" s="35"/>
      <c r="J90" s="35"/>
    </row>
    <row r="91" spans="1:11">
      <c r="A91" s="206"/>
      <c r="C91" s="35"/>
      <c r="E91" s="35"/>
      <c r="G91" s="35"/>
      <c r="J91" s="35"/>
    </row>
    <row r="92" spans="1:11">
      <c r="A92" s="206"/>
      <c r="C92" s="35"/>
      <c r="E92" s="35"/>
      <c r="G92" s="35"/>
      <c r="J92" s="35"/>
    </row>
    <row r="93" spans="1:11">
      <c r="A93" s="206"/>
      <c r="C93" s="35"/>
      <c r="E93" s="35"/>
      <c r="G93" s="35"/>
      <c r="J93" s="35"/>
    </row>
    <row r="94" spans="1:11">
      <c r="A94" s="206"/>
      <c r="C94" s="35"/>
      <c r="E94" s="35"/>
      <c r="G94" s="35"/>
      <c r="J94" s="35"/>
    </row>
    <row r="95" spans="1:11">
      <c r="A95" s="206"/>
      <c r="C95" s="35"/>
      <c r="E95" s="35"/>
      <c r="G95" s="35"/>
      <c r="J95" s="35"/>
    </row>
    <row r="96" spans="1:11">
      <c r="A96" s="206"/>
      <c r="C96" s="35"/>
      <c r="E96" s="35"/>
      <c r="G96" s="35"/>
      <c r="J96" s="35"/>
    </row>
    <row r="97" spans="1:10">
      <c r="A97" s="206"/>
      <c r="C97" s="35"/>
      <c r="E97" s="35"/>
      <c r="G97" s="35"/>
      <c r="J97" s="35"/>
    </row>
    <row r="98" spans="1:10">
      <c r="A98" s="206"/>
      <c r="C98" s="35"/>
      <c r="E98" s="35"/>
      <c r="G98" s="35"/>
      <c r="J98" s="35"/>
    </row>
    <row r="99" spans="1:10">
      <c r="A99" s="206"/>
      <c r="C99" s="35"/>
      <c r="E99" s="35"/>
      <c r="G99" s="35"/>
      <c r="J99" s="35"/>
    </row>
    <row r="100" spans="1:10">
      <c r="A100" s="206"/>
      <c r="C100" s="35"/>
      <c r="E100" s="35"/>
      <c r="G100" s="35"/>
      <c r="J100" s="35"/>
    </row>
    <row r="101" spans="1:10">
      <c r="A101" s="206"/>
      <c r="C101" s="35"/>
      <c r="E101" s="35"/>
      <c r="G101" s="35"/>
      <c r="J101" s="35"/>
    </row>
    <row r="102" spans="1:10">
      <c r="A102" s="206"/>
      <c r="C102" s="35"/>
      <c r="E102" s="35"/>
      <c r="G102" s="35"/>
      <c r="J102" s="35"/>
    </row>
    <row r="103" spans="1:10">
      <c r="A103" s="206"/>
      <c r="C103" s="35"/>
      <c r="E103" s="35"/>
      <c r="G103" s="35"/>
      <c r="J103" s="35"/>
    </row>
    <row r="104" spans="1:10">
      <c r="A104" s="206"/>
      <c r="C104" s="35"/>
      <c r="E104" s="35"/>
      <c r="G104" s="35"/>
      <c r="J104" s="35"/>
    </row>
    <row r="105" spans="1:10">
      <c r="A105" s="206"/>
      <c r="C105" s="35"/>
      <c r="E105" s="35"/>
      <c r="G105" s="35"/>
      <c r="J105" s="35"/>
    </row>
    <row r="106" spans="1:10">
      <c r="A106" s="206"/>
      <c r="C106" s="35"/>
      <c r="E106" s="35"/>
      <c r="G106" s="35"/>
      <c r="J106" s="35"/>
    </row>
    <row r="107" spans="1:10">
      <c r="A107" s="206"/>
      <c r="C107" s="35"/>
      <c r="E107" s="35"/>
      <c r="G107" s="35"/>
      <c r="J107" s="35"/>
    </row>
    <row r="108" spans="1:10">
      <c r="A108" s="206"/>
      <c r="C108" s="35"/>
      <c r="E108" s="35"/>
      <c r="G108" s="35"/>
      <c r="J108" s="35"/>
    </row>
    <row r="109" spans="1:10">
      <c r="A109" s="206"/>
      <c r="C109" s="35"/>
      <c r="E109" s="35"/>
      <c r="G109" s="35"/>
      <c r="J109" s="35"/>
    </row>
    <row r="110" spans="1:10">
      <c r="A110" s="206"/>
      <c r="C110" s="35"/>
      <c r="E110" s="35"/>
      <c r="G110" s="35"/>
      <c r="J110" s="35"/>
    </row>
    <row r="111" spans="1:10">
      <c r="A111" s="206"/>
      <c r="C111" s="35"/>
      <c r="E111" s="35"/>
      <c r="G111" s="35"/>
      <c r="J111" s="35"/>
    </row>
    <row r="112" spans="1:10">
      <c r="A112" s="206"/>
      <c r="C112" s="35"/>
      <c r="E112" s="35"/>
      <c r="G112" s="35"/>
      <c r="J112" s="35"/>
    </row>
    <row r="113" spans="1:10">
      <c r="A113" s="206"/>
      <c r="C113" s="35"/>
      <c r="E113" s="35"/>
      <c r="G113" s="35"/>
      <c r="J113" s="35"/>
    </row>
    <row r="114" spans="1:10">
      <c r="A114" s="206"/>
      <c r="C114" s="35"/>
      <c r="E114" s="35"/>
      <c r="G114" s="35"/>
      <c r="J114" s="35"/>
    </row>
    <row r="115" spans="1:10">
      <c r="A115" s="206"/>
      <c r="C115" s="35"/>
      <c r="E115" s="35"/>
      <c r="G115" s="35"/>
      <c r="J115" s="35"/>
    </row>
    <row r="116" spans="1:10">
      <c r="A116" s="206"/>
      <c r="C116" s="35"/>
      <c r="E116" s="35"/>
      <c r="G116" s="35"/>
      <c r="J116" s="35"/>
    </row>
    <row r="117" spans="1:10">
      <c r="A117" s="206"/>
      <c r="C117" s="35"/>
      <c r="E117" s="35"/>
      <c r="G117" s="35"/>
      <c r="J117" s="35"/>
    </row>
    <row r="118" spans="1:10">
      <c r="A118" s="206"/>
      <c r="C118" s="35"/>
      <c r="E118" s="35"/>
      <c r="G118" s="35"/>
      <c r="J118" s="35"/>
    </row>
    <row r="119" spans="1:10">
      <c r="A119" s="206"/>
      <c r="C119" s="35"/>
      <c r="E119" s="35"/>
      <c r="G119" s="35"/>
      <c r="J119" s="35"/>
    </row>
    <row r="120" spans="1:10">
      <c r="A120" s="206"/>
      <c r="C120" s="35"/>
      <c r="E120" s="35"/>
      <c r="G120" s="35"/>
      <c r="J120" s="35"/>
    </row>
    <row r="121" spans="1:10">
      <c r="A121" s="206"/>
      <c r="C121" s="35"/>
      <c r="E121" s="35"/>
      <c r="G121" s="35"/>
      <c r="J121" s="35"/>
    </row>
    <row r="122" spans="1:10">
      <c r="A122" s="206"/>
      <c r="C122" s="35"/>
      <c r="E122" s="35"/>
      <c r="G122" s="35"/>
      <c r="J122" s="35"/>
    </row>
    <row r="123" spans="1:10">
      <c r="A123" s="206"/>
      <c r="C123" s="35"/>
      <c r="E123" s="35"/>
      <c r="G123" s="35"/>
      <c r="J123" s="35"/>
    </row>
    <row r="124" spans="1:10">
      <c r="A124" s="206"/>
      <c r="C124" s="35"/>
      <c r="E124" s="35"/>
      <c r="G124" s="35"/>
      <c r="J124" s="35"/>
    </row>
    <row r="125" spans="1:10">
      <c r="A125" s="206"/>
      <c r="C125" s="35"/>
      <c r="E125" s="35"/>
      <c r="G125" s="35"/>
      <c r="J125" s="35"/>
    </row>
    <row r="126" spans="1:10">
      <c r="A126" s="206"/>
      <c r="C126" s="35"/>
      <c r="E126" s="35"/>
      <c r="G126" s="35"/>
      <c r="J126" s="35"/>
    </row>
    <row r="127" spans="1:10">
      <c r="A127" s="206"/>
      <c r="C127" s="35"/>
      <c r="E127" s="35"/>
      <c r="G127" s="35"/>
      <c r="J127" s="35"/>
    </row>
    <row r="128" spans="1:10">
      <c r="A128" s="206"/>
      <c r="C128" s="35"/>
      <c r="E128" s="35"/>
      <c r="G128" s="35"/>
      <c r="J128" s="35"/>
    </row>
    <row r="129" spans="1:10">
      <c r="A129" s="206"/>
      <c r="C129" s="35"/>
      <c r="E129" s="35"/>
      <c r="G129" s="35"/>
      <c r="J129" s="35"/>
    </row>
    <row r="130" spans="1:10">
      <c r="A130" s="206"/>
      <c r="C130" s="35"/>
      <c r="E130" s="35"/>
      <c r="G130" s="35"/>
      <c r="J130" s="35"/>
    </row>
    <row r="131" spans="1:10">
      <c r="A131" s="206"/>
      <c r="C131" s="35"/>
      <c r="E131" s="35"/>
      <c r="G131" s="35"/>
      <c r="J131" s="35"/>
    </row>
    <row r="132" spans="1:10">
      <c r="A132" s="206"/>
      <c r="C132" s="35"/>
      <c r="E132" s="35"/>
      <c r="G132" s="35"/>
      <c r="J132" s="35"/>
    </row>
    <row r="133" spans="1:10">
      <c r="A133" s="206"/>
      <c r="C133" s="35"/>
      <c r="E133" s="35"/>
      <c r="G133" s="35"/>
      <c r="J133" s="35"/>
    </row>
    <row r="134" spans="1:10">
      <c r="A134" s="206"/>
      <c r="C134" s="35"/>
      <c r="E134" s="35"/>
      <c r="G134" s="35"/>
      <c r="J134" s="35"/>
    </row>
    <row r="135" spans="1:10">
      <c r="A135" s="206"/>
      <c r="C135" s="35"/>
      <c r="E135" s="35"/>
      <c r="G135" s="35"/>
      <c r="J135" s="35"/>
    </row>
    <row r="136" spans="1:10">
      <c r="A136" s="206"/>
      <c r="C136" s="35"/>
      <c r="E136" s="35"/>
      <c r="G136" s="35"/>
      <c r="J136" s="35"/>
    </row>
    <row r="137" spans="1:10">
      <c r="A137" s="206"/>
      <c r="C137" s="35"/>
      <c r="E137" s="35"/>
      <c r="G137" s="35"/>
      <c r="J137" s="35"/>
    </row>
    <row r="138" spans="1:10">
      <c r="A138" s="206"/>
      <c r="C138" s="35"/>
      <c r="E138" s="35"/>
      <c r="G138" s="35"/>
      <c r="J138" s="35"/>
    </row>
    <row r="139" spans="1:10">
      <c r="A139" s="206"/>
      <c r="C139" s="35"/>
      <c r="E139" s="35"/>
      <c r="G139" s="35"/>
      <c r="J139" s="35"/>
    </row>
    <row r="140" spans="1:10">
      <c r="A140" s="206"/>
      <c r="C140" s="35"/>
      <c r="E140" s="35"/>
      <c r="G140" s="35"/>
      <c r="J140" s="35"/>
    </row>
    <row r="141" spans="1:10">
      <c r="A141" s="206"/>
      <c r="C141" s="35"/>
      <c r="E141" s="35"/>
      <c r="G141" s="35"/>
      <c r="J141" s="35"/>
    </row>
    <row r="142" spans="1:10">
      <c r="A142" s="206"/>
      <c r="C142" s="35"/>
      <c r="E142" s="35"/>
      <c r="G142" s="35"/>
      <c r="J142" s="35"/>
    </row>
    <row r="143" spans="1:10">
      <c r="A143" s="206"/>
      <c r="C143" s="35"/>
      <c r="E143" s="35"/>
      <c r="G143" s="35"/>
      <c r="J143" s="35"/>
    </row>
    <row r="144" spans="1:10">
      <c r="A144" s="206"/>
      <c r="C144" s="35"/>
      <c r="E144" s="35"/>
      <c r="G144" s="35"/>
      <c r="J144" s="35"/>
    </row>
    <row r="145" spans="1:10">
      <c r="A145" s="206"/>
      <c r="C145" s="35"/>
      <c r="E145" s="35"/>
      <c r="G145" s="35"/>
      <c r="J145" s="35"/>
    </row>
    <row r="146" spans="1:10">
      <c r="A146" s="206"/>
      <c r="C146" s="35"/>
      <c r="E146" s="35"/>
      <c r="G146" s="35"/>
      <c r="J146" s="35"/>
    </row>
    <row r="147" spans="1:10">
      <c r="A147" s="206"/>
      <c r="C147" s="35"/>
      <c r="E147" s="35"/>
      <c r="G147" s="35"/>
      <c r="J147" s="35"/>
    </row>
    <row r="148" spans="1:10">
      <c r="A148" s="206"/>
      <c r="C148" s="35"/>
      <c r="E148" s="35"/>
      <c r="G148" s="35"/>
      <c r="J148" s="35"/>
    </row>
    <row r="149" spans="1:10">
      <c r="A149" s="206"/>
      <c r="C149" s="35"/>
      <c r="E149" s="35"/>
      <c r="G149" s="35"/>
      <c r="J149" s="35"/>
    </row>
    <row r="150" spans="1:10">
      <c r="A150" s="206"/>
      <c r="C150" s="35"/>
      <c r="E150" s="35"/>
      <c r="G150" s="35"/>
      <c r="J150" s="35"/>
    </row>
    <row r="151" spans="1:10">
      <c r="A151" s="206"/>
      <c r="C151" s="35"/>
      <c r="E151" s="35"/>
      <c r="G151" s="35"/>
      <c r="J151" s="35"/>
    </row>
    <row r="152" spans="1:10">
      <c r="A152" s="206"/>
      <c r="C152" s="35"/>
      <c r="E152" s="35"/>
      <c r="G152" s="35"/>
      <c r="J152" s="35"/>
    </row>
    <row r="153" spans="1:10">
      <c r="A153" s="206"/>
      <c r="C153" s="35"/>
      <c r="E153" s="35"/>
      <c r="G153" s="35"/>
      <c r="J153" s="35"/>
    </row>
    <row r="154" spans="1:10">
      <c r="A154" s="206"/>
      <c r="C154" s="35"/>
      <c r="E154" s="35"/>
      <c r="G154" s="35"/>
      <c r="J154" s="35"/>
    </row>
    <row r="155" spans="1:10">
      <c r="A155" s="206"/>
      <c r="C155" s="35"/>
      <c r="E155" s="35"/>
      <c r="G155" s="35"/>
      <c r="J155" s="35"/>
    </row>
    <row r="156" spans="1:10">
      <c r="A156" s="206"/>
      <c r="C156" s="35"/>
      <c r="E156" s="35"/>
      <c r="G156" s="35"/>
      <c r="J156" s="35"/>
    </row>
    <row r="157" spans="1:10">
      <c r="A157" s="206"/>
      <c r="C157" s="35"/>
      <c r="E157" s="35"/>
      <c r="G157" s="35"/>
      <c r="J157" s="35"/>
    </row>
  </sheetData>
  <mergeCells count="20">
    <mergeCell ref="A67:H67"/>
    <mergeCell ref="A71:H71"/>
    <mergeCell ref="A40:H40"/>
    <mergeCell ref="A48:H48"/>
    <mergeCell ref="A56:H56"/>
    <mergeCell ref="A59:A60"/>
    <mergeCell ref="A62:H62"/>
    <mergeCell ref="A66:H66"/>
    <mergeCell ref="A39:H39"/>
    <mergeCell ref="A1:H1"/>
    <mergeCell ref="A2:H2"/>
    <mergeCell ref="A4:H4"/>
    <mergeCell ref="A6:H6"/>
    <mergeCell ref="A7:H7"/>
    <mergeCell ref="A8:H8"/>
    <mergeCell ref="A9:H9"/>
    <mergeCell ref="A21:H21"/>
    <mergeCell ref="A27:H27"/>
    <mergeCell ref="A31:H31"/>
    <mergeCell ref="A34:H34"/>
  </mergeCells>
  <printOptions horizontalCentered="1" verticalCentered="1"/>
  <pageMargins left="0" right="0" top="0" bottom="0" header="0" footer="0"/>
  <pageSetup paperSize="5" orientation="portrait" horizontalDpi="4294967293" vertic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B1:H1"/>
  <sheetViews>
    <sheetView zoomScale="70" zoomScaleNormal="70" workbookViewId="0">
      <selection activeCell="K23" sqref="K23"/>
    </sheetView>
  </sheetViews>
  <sheetFormatPr baseColWidth="10" defaultRowHeight="18.75"/>
  <cols>
    <col min="1" max="1" width="11.42578125" style="1"/>
    <col min="2" max="8" width="11.42578125" style="2"/>
    <col min="9" max="16384" width="11.42578125" style="1"/>
  </cols>
  <sheetData/>
  <phoneticPr fontId="0" type="noConversion"/>
  <pageMargins left="0.75" right="0.75" top="1" bottom="1" header="0" footer="0"/>
  <pageSetup paperSize="9"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Y23"/>
  <sheetViews>
    <sheetView zoomScale="70" zoomScaleNormal="70" workbookViewId="0">
      <selection sqref="A1:H1"/>
    </sheetView>
  </sheetViews>
  <sheetFormatPr baseColWidth="10" defaultRowHeight="18.75"/>
  <cols>
    <col min="1" max="1" width="38.28515625" style="1" customWidth="1"/>
    <col min="2" max="2" width="8.28515625" style="12" bestFit="1" customWidth="1"/>
    <col min="3" max="3" width="12" style="12" bestFit="1" customWidth="1"/>
    <col min="4" max="8" width="6.7109375" style="2" customWidth="1"/>
    <col min="9" max="9" width="10.85546875" style="1" bestFit="1" customWidth="1"/>
    <col min="10" max="12" width="11.42578125" style="1"/>
    <col min="13" max="13" width="6.42578125" style="1" bestFit="1" customWidth="1"/>
    <col min="14" max="22" width="3" style="1" bestFit="1" customWidth="1"/>
    <col min="23" max="24" width="12.140625" style="1" bestFit="1" customWidth="1"/>
    <col min="25" max="25" width="12.140625" style="1" hidden="1" customWidth="1"/>
    <col min="26" max="16384" width="11.42578125" style="1"/>
  </cols>
  <sheetData>
    <row r="1" spans="1:25" ht="30.75">
      <c r="A1" s="254" t="str">
        <f>JUV!A1</f>
        <v>EL VALLE DE TANDIL</v>
      </c>
      <c r="B1" s="254"/>
      <c r="C1" s="254"/>
      <c r="D1" s="254"/>
      <c r="E1" s="254"/>
      <c r="F1" s="254"/>
      <c r="G1" s="254"/>
      <c r="H1" s="254"/>
    </row>
    <row r="2" spans="1:25" ht="23.25">
      <c r="A2" s="258" t="str">
        <f>JUV!A2</f>
        <v>GOLF CLUB</v>
      </c>
      <c r="B2" s="258"/>
      <c r="C2" s="258"/>
      <c r="D2" s="258"/>
      <c r="E2" s="258"/>
      <c r="F2" s="258"/>
      <c r="G2" s="258"/>
      <c r="H2" s="258"/>
    </row>
    <row r="3" spans="1:25" ht="19.5">
      <c r="A3" s="255" t="s">
        <v>7</v>
      </c>
      <c r="B3" s="255"/>
      <c r="C3" s="255"/>
      <c r="D3" s="255"/>
      <c r="E3" s="255"/>
      <c r="F3" s="255"/>
      <c r="G3" s="255"/>
      <c r="H3" s="255"/>
    </row>
    <row r="4" spans="1:25" ht="26.25">
      <c r="A4" s="256" t="s">
        <v>11</v>
      </c>
      <c r="B4" s="256"/>
      <c r="C4" s="256"/>
      <c r="D4" s="256"/>
      <c r="E4" s="256"/>
      <c r="F4" s="256"/>
      <c r="G4" s="256"/>
      <c r="H4" s="256"/>
    </row>
    <row r="5" spans="1:25" ht="19.5">
      <c r="A5" s="257" t="str">
        <f>JUV!A5</f>
        <v>DOS VUELTAS DE 9 HOYOS MEDAL PLAY</v>
      </c>
      <c r="B5" s="257"/>
      <c r="C5" s="257"/>
      <c r="D5" s="257"/>
      <c r="E5" s="257"/>
      <c r="F5" s="257"/>
      <c r="G5" s="257"/>
      <c r="H5" s="257"/>
    </row>
    <row r="6" spans="1:25" ht="19.5">
      <c r="A6" s="250" t="str">
        <f>JUV!A6</f>
        <v>DOMINGO 21 DE MARZODE 2021</v>
      </c>
      <c r="B6" s="250"/>
      <c r="C6" s="250"/>
      <c r="D6" s="250"/>
      <c r="E6" s="250"/>
      <c r="F6" s="250"/>
      <c r="G6" s="250"/>
      <c r="H6" s="250"/>
    </row>
    <row r="7" spans="1:25" ht="19.5" thickBot="1">
      <c r="A7" s="2"/>
    </row>
    <row r="8" spans="1:25" ht="20.25" thickBot="1">
      <c r="A8" s="247" t="s">
        <v>93</v>
      </c>
      <c r="B8" s="248"/>
      <c r="C8" s="248"/>
      <c r="D8" s="248"/>
      <c r="E8" s="248"/>
      <c r="F8" s="248"/>
      <c r="G8" s="248"/>
      <c r="H8" s="249"/>
    </row>
    <row r="9" spans="1:25" s="3" customFormat="1" ht="20.25" thickBot="1">
      <c r="A9" s="4" t="s">
        <v>0</v>
      </c>
      <c r="B9" s="9" t="s">
        <v>9</v>
      </c>
      <c r="C9" s="9" t="s">
        <v>21</v>
      </c>
      <c r="D9" s="4" t="s">
        <v>1</v>
      </c>
      <c r="E9" s="4" t="s">
        <v>2</v>
      </c>
      <c r="F9" s="20" t="s">
        <v>3</v>
      </c>
      <c r="G9" s="19" t="s">
        <v>4</v>
      </c>
      <c r="H9" s="21" t="s">
        <v>5</v>
      </c>
      <c r="K9" s="232" t="s">
        <v>227</v>
      </c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</row>
    <row r="10" spans="1:25" ht="20.25" thickBot="1">
      <c r="A10" s="39" t="s">
        <v>77</v>
      </c>
      <c r="B10" s="65" t="s">
        <v>31</v>
      </c>
      <c r="C10" s="66">
        <v>38299</v>
      </c>
      <c r="D10" s="41">
        <v>0</v>
      </c>
      <c r="E10" s="37">
        <v>39</v>
      </c>
      <c r="F10" s="42">
        <v>37</v>
      </c>
      <c r="G10" s="23">
        <f t="shared" ref="G10:G23" si="0">SUM(E10:F10)</f>
        <v>76</v>
      </c>
      <c r="H10" s="22">
        <f t="shared" ref="H10:H23" si="1">SUM(G10-D10)</f>
        <v>76</v>
      </c>
      <c r="I10" s="28" t="s">
        <v>15</v>
      </c>
      <c r="J10"/>
    </row>
    <row r="11" spans="1:25" ht="20.25" thickBot="1">
      <c r="A11" s="39" t="s">
        <v>70</v>
      </c>
      <c r="B11" s="65" t="s">
        <v>27</v>
      </c>
      <c r="C11" s="66">
        <v>38147</v>
      </c>
      <c r="D11" s="41">
        <v>1</v>
      </c>
      <c r="E11" s="37">
        <v>37</v>
      </c>
      <c r="F11" s="42">
        <v>41</v>
      </c>
      <c r="G11" s="23">
        <f t="shared" si="0"/>
        <v>78</v>
      </c>
      <c r="H11" s="22">
        <f t="shared" si="1"/>
        <v>77</v>
      </c>
      <c r="I11" s="28" t="s">
        <v>16</v>
      </c>
      <c r="J11"/>
      <c r="N11" s="2"/>
      <c r="O11" s="2"/>
      <c r="P11" s="2"/>
      <c r="Q11" s="2"/>
      <c r="R11" s="2"/>
      <c r="S11" s="2"/>
      <c r="T11" s="2"/>
      <c r="U11" s="2"/>
      <c r="V11" s="2"/>
      <c r="W11" s="234" t="s">
        <v>228</v>
      </c>
      <c r="X11" s="235" t="s">
        <v>229</v>
      </c>
      <c r="Y11" s="235" t="s">
        <v>230</v>
      </c>
    </row>
    <row r="12" spans="1:25" ht="20.25" thickBot="1">
      <c r="A12" s="39" t="s">
        <v>54</v>
      </c>
      <c r="B12" s="65" t="s">
        <v>31</v>
      </c>
      <c r="C12" s="66">
        <v>38715</v>
      </c>
      <c r="D12" s="41">
        <v>7</v>
      </c>
      <c r="E12" s="37">
        <v>45</v>
      </c>
      <c r="F12" s="42">
        <v>36</v>
      </c>
      <c r="G12" s="23">
        <f t="shared" si="0"/>
        <v>81</v>
      </c>
      <c r="H12" s="130">
        <f t="shared" si="1"/>
        <v>74</v>
      </c>
      <c r="I12" s="133" t="s">
        <v>17</v>
      </c>
      <c r="J12"/>
      <c r="K12" s="246">
        <f t="shared" ref="K12:K15" si="2">(F12-D12*0.5)</f>
        <v>32.5</v>
      </c>
      <c r="M12" s="236" t="s">
        <v>231</v>
      </c>
      <c r="N12" s="237">
        <v>4</v>
      </c>
      <c r="O12" s="237">
        <v>5</v>
      </c>
      <c r="P12" s="237">
        <v>5</v>
      </c>
      <c r="Q12" s="237">
        <v>5</v>
      </c>
      <c r="R12" s="237">
        <v>4</v>
      </c>
      <c r="S12" s="237">
        <v>2</v>
      </c>
      <c r="T12" s="237">
        <v>4</v>
      </c>
      <c r="U12" s="237">
        <v>3</v>
      </c>
      <c r="V12" s="238">
        <v>4</v>
      </c>
      <c r="W12" s="52">
        <f>SUM(N12:V12)-D12*0.5</f>
        <v>32.5</v>
      </c>
      <c r="X12" s="239">
        <f>SUM(Q12:V12)-D12*0.33</f>
        <v>19.690000000000001</v>
      </c>
      <c r="Y12" s="240">
        <f>SUM(T12:V12)-D12*0.166</f>
        <v>9.8379999999999992</v>
      </c>
    </row>
    <row r="13" spans="1:25" ht="20.25" thickBot="1">
      <c r="A13" s="39" t="s">
        <v>108</v>
      </c>
      <c r="B13" s="65" t="s">
        <v>31</v>
      </c>
      <c r="C13" s="66">
        <v>38341</v>
      </c>
      <c r="D13" s="41">
        <v>7</v>
      </c>
      <c r="E13" s="37">
        <v>42</v>
      </c>
      <c r="F13" s="42">
        <v>39</v>
      </c>
      <c r="G13" s="23">
        <f t="shared" si="0"/>
        <v>81</v>
      </c>
      <c r="H13" s="22">
        <f t="shared" si="1"/>
        <v>74</v>
      </c>
      <c r="J13" s="140"/>
      <c r="K13" s="233">
        <f t="shared" si="2"/>
        <v>35.5</v>
      </c>
      <c r="M13" s="241" t="s">
        <v>232</v>
      </c>
      <c r="N13" s="242">
        <v>6</v>
      </c>
      <c r="O13" s="242">
        <v>4</v>
      </c>
      <c r="P13" s="242">
        <v>5</v>
      </c>
      <c r="Q13" s="242">
        <v>5</v>
      </c>
      <c r="R13" s="242">
        <v>5</v>
      </c>
      <c r="S13" s="242">
        <v>3</v>
      </c>
      <c r="T13" s="242">
        <v>4</v>
      </c>
      <c r="U13" s="242">
        <v>3</v>
      </c>
      <c r="V13" s="243">
        <v>4</v>
      </c>
      <c r="W13" s="78">
        <f>SUM(N13:V13)-D13*0.5</f>
        <v>35.5</v>
      </c>
      <c r="X13" s="244">
        <f>SUM(Q13:V13)-D13*0.33</f>
        <v>21.69</v>
      </c>
      <c r="Y13" s="245">
        <f>SUM(T13:V13)-D13*0.166</f>
        <v>9.8379999999999992</v>
      </c>
    </row>
    <row r="14" spans="1:25" ht="20.25" thickBot="1">
      <c r="A14" s="39" t="s">
        <v>140</v>
      </c>
      <c r="B14" s="65" t="s">
        <v>31</v>
      </c>
      <c r="C14" s="66">
        <v>38162</v>
      </c>
      <c r="D14" s="41">
        <v>7</v>
      </c>
      <c r="E14" s="37">
        <v>42</v>
      </c>
      <c r="F14" s="42">
        <v>42</v>
      </c>
      <c r="G14" s="23">
        <f t="shared" si="0"/>
        <v>84</v>
      </c>
      <c r="H14" s="22">
        <f t="shared" si="1"/>
        <v>77</v>
      </c>
      <c r="J14"/>
    </row>
    <row r="15" spans="1:25" ht="20.25" thickBot="1">
      <c r="A15" s="39" t="s">
        <v>62</v>
      </c>
      <c r="B15" s="65" t="s">
        <v>29</v>
      </c>
      <c r="C15" s="66">
        <v>38609</v>
      </c>
      <c r="D15" s="41">
        <v>13</v>
      </c>
      <c r="E15" s="37">
        <v>48</v>
      </c>
      <c r="F15" s="42">
        <v>39</v>
      </c>
      <c r="G15" s="23">
        <f t="shared" si="0"/>
        <v>87</v>
      </c>
      <c r="H15" s="130">
        <f t="shared" si="1"/>
        <v>74</v>
      </c>
      <c r="I15" s="133" t="s">
        <v>18</v>
      </c>
      <c r="J15"/>
      <c r="K15" s="246">
        <f t="shared" si="2"/>
        <v>32.5</v>
      </c>
    </row>
    <row r="16" spans="1:25" ht="19.5">
      <c r="A16" s="39" t="s">
        <v>107</v>
      </c>
      <c r="B16" s="65" t="s">
        <v>125</v>
      </c>
      <c r="C16" s="66">
        <v>38629</v>
      </c>
      <c r="D16" s="41">
        <v>7</v>
      </c>
      <c r="E16" s="37">
        <v>43</v>
      </c>
      <c r="F16" s="42">
        <v>44</v>
      </c>
      <c r="G16" s="23">
        <f t="shared" si="0"/>
        <v>87</v>
      </c>
      <c r="H16" s="22">
        <f t="shared" si="1"/>
        <v>80</v>
      </c>
      <c r="J16"/>
      <c r="K16"/>
    </row>
    <row r="17" spans="1:17" ht="19.5">
      <c r="A17" s="39" t="s">
        <v>55</v>
      </c>
      <c r="B17" s="65" t="s">
        <v>31</v>
      </c>
      <c r="C17" s="66">
        <v>38332</v>
      </c>
      <c r="D17" s="41">
        <v>8</v>
      </c>
      <c r="E17" s="37">
        <v>50</v>
      </c>
      <c r="F17" s="42">
        <v>41</v>
      </c>
      <c r="G17" s="23">
        <f t="shared" si="0"/>
        <v>91</v>
      </c>
      <c r="H17" s="22">
        <f t="shared" si="1"/>
        <v>83</v>
      </c>
      <c r="J17"/>
      <c r="K17"/>
    </row>
    <row r="18" spans="1:17" ht="19.5">
      <c r="A18" s="39" t="s">
        <v>63</v>
      </c>
      <c r="B18" s="65" t="s">
        <v>26</v>
      </c>
      <c r="C18" s="66">
        <v>37832</v>
      </c>
      <c r="D18" s="41">
        <v>3</v>
      </c>
      <c r="E18" s="37">
        <v>46</v>
      </c>
      <c r="F18" s="42">
        <v>45</v>
      </c>
      <c r="G18" s="23">
        <f t="shared" si="0"/>
        <v>91</v>
      </c>
      <c r="H18" s="22">
        <f t="shared" si="1"/>
        <v>88</v>
      </c>
      <c r="J18"/>
      <c r="K18"/>
    </row>
    <row r="19" spans="1:17" ht="19.5">
      <c r="A19" s="39" t="s">
        <v>141</v>
      </c>
      <c r="B19" s="65" t="s">
        <v>31</v>
      </c>
      <c r="C19" s="66">
        <v>38682</v>
      </c>
      <c r="D19" s="41">
        <v>21</v>
      </c>
      <c r="E19" s="37">
        <v>47</v>
      </c>
      <c r="F19" s="42">
        <v>50</v>
      </c>
      <c r="G19" s="23">
        <f t="shared" si="0"/>
        <v>97</v>
      </c>
      <c r="H19" s="22">
        <f t="shared" si="1"/>
        <v>76</v>
      </c>
      <c r="J19"/>
      <c r="K19"/>
    </row>
    <row r="20" spans="1:17" ht="19.5">
      <c r="A20" s="39" t="s">
        <v>78</v>
      </c>
      <c r="B20" s="65" t="s">
        <v>28</v>
      </c>
      <c r="C20" s="66">
        <v>38658</v>
      </c>
      <c r="D20" s="41">
        <v>15</v>
      </c>
      <c r="E20" s="37">
        <v>44</v>
      </c>
      <c r="F20" s="42">
        <v>60</v>
      </c>
      <c r="G20" s="23">
        <f t="shared" si="0"/>
        <v>104</v>
      </c>
      <c r="H20" s="22">
        <f t="shared" si="1"/>
        <v>89</v>
      </c>
      <c r="J20"/>
      <c r="K20"/>
      <c r="L20" s="118"/>
      <c r="M20"/>
      <c r="N20"/>
      <c r="O20"/>
      <c r="P20"/>
      <c r="Q20"/>
    </row>
    <row r="21" spans="1:17" ht="19.5">
      <c r="A21" s="39" t="s">
        <v>142</v>
      </c>
      <c r="B21" s="65" t="s">
        <v>143</v>
      </c>
      <c r="C21" s="66">
        <v>38652</v>
      </c>
      <c r="D21" s="41">
        <v>24</v>
      </c>
      <c r="E21" s="37">
        <v>47</v>
      </c>
      <c r="F21" s="42">
        <v>60</v>
      </c>
      <c r="G21" s="23">
        <f t="shared" si="0"/>
        <v>107</v>
      </c>
      <c r="H21" s="22">
        <f t="shared" si="1"/>
        <v>83</v>
      </c>
      <c r="J21"/>
      <c r="K21"/>
      <c r="L21" s="118"/>
      <c r="M21"/>
      <c r="N21"/>
      <c r="O21"/>
      <c r="P21"/>
      <c r="Q21"/>
    </row>
    <row r="22" spans="1:17" ht="19.5">
      <c r="A22" s="39" t="s">
        <v>144</v>
      </c>
      <c r="B22" s="65" t="s">
        <v>28</v>
      </c>
      <c r="C22" s="66">
        <v>38589</v>
      </c>
      <c r="D22" s="41">
        <v>31</v>
      </c>
      <c r="E22" s="37">
        <v>63</v>
      </c>
      <c r="F22" s="42">
        <v>48</v>
      </c>
      <c r="G22" s="23">
        <f t="shared" si="0"/>
        <v>111</v>
      </c>
      <c r="H22" s="22">
        <f t="shared" si="1"/>
        <v>80</v>
      </c>
      <c r="J22"/>
      <c r="K22"/>
      <c r="L22" s="118"/>
      <c r="M22"/>
      <c r="N22"/>
      <c r="O22"/>
      <c r="P22"/>
      <c r="Q22"/>
    </row>
    <row r="23" spans="1:17" ht="20.25" thickBot="1">
      <c r="A23" s="124" t="s">
        <v>145</v>
      </c>
      <c r="B23" s="96" t="s">
        <v>29</v>
      </c>
      <c r="C23" s="97">
        <v>38079</v>
      </c>
      <c r="D23" s="125">
        <v>34</v>
      </c>
      <c r="E23" s="126">
        <v>57</v>
      </c>
      <c r="F23" s="127">
        <v>55</v>
      </c>
      <c r="G23" s="128">
        <f t="shared" si="0"/>
        <v>112</v>
      </c>
      <c r="H23" s="129">
        <f t="shared" si="1"/>
        <v>78</v>
      </c>
      <c r="J23"/>
      <c r="K23"/>
      <c r="L23" s="118"/>
      <c r="M23"/>
      <c r="N23"/>
      <c r="O23"/>
      <c r="P23"/>
      <c r="Q23"/>
    </row>
  </sheetData>
  <sortState ref="A10:H23">
    <sortCondition ref="G10:G23"/>
    <sortCondition ref="F10:F23"/>
    <sortCondition ref="E10:E23"/>
  </sortState>
  <mergeCells count="7">
    <mergeCell ref="A5:H5"/>
    <mergeCell ref="A8:H8"/>
    <mergeCell ref="A1:H1"/>
    <mergeCell ref="A2:H2"/>
    <mergeCell ref="A3:H3"/>
    <mergeCell ref="A4:H4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2"/>
  <sheetViews>
    <sheetView zoomScale="70" workbookViewId="0">
      <selection sqref="A1:H1"/>
    </sheetView>
  </sheetViews>
  <sheetFormatPr baseColWidth="10" defaultRowHeight="18.75"/>
  <cols>
    <col min="1" max="1" width="32.140625" style="1" customWidth="1"/>
    <col min="2" max="2" width="10.140625" style="12" bestFit="1" customWidth="1"/>
    <col min="3" max="3" width="12" style="12" bestFit="1" customWidth="1"/>
    <col min="4" max="4" width="7.85546875" style="2" bestFit="1" customWidth="1"/>
    <col min="5" max="8" width="6.7109375" style="2" customWidth="1"/>
    <col min="9" max="16384" width="11.42578125" style="1"/>
  </cols>
  <sheetData>
    <row r="1" spans="1:9" ht="30.75">
      <c r="A1" s="254" t="str">
        <f>JUV!A1</f>
        <v>EL VALLE DE TANDIL</v>
      </c>
      <c r="B1" s="254"/>
      <c r="C1" s="254"/>
      <c r="D1" s="254"/>
      <c r="E1" s="254"/>
      <c r="F1" s="254"/>
      <c r="G1" s="254"/>
      <c r="H1" s="254"/>
    </row>
    <row r="2" spans="1:9" ht="23.25">
      <c r="A2" s="258" t="str">
        <f>JUV!A2</f>
        <v>GOLF CLUB</v>
      </c>
      <c r="B2" s="258"/>
      <c r="C2" s="258"/>
      <c r="D2" s="258"/>
      <c r="E2" s="258"/>
      <c r="F2" s="258"/>
      <c r="G2" s="258"/>
      <c r="H2" s="258"/>
    </row>
    <row r="3" spans="1:9" ht="19.5">
      <c r="A3" s="255" t="s">
        <v>7</v>
      </c>
      <c r="B3" s="255"/>
      <c r="C3" s="255"/>
      <c r="D3" s="255"/>
      <c r="E3" s="255"/>
      <c r="F3" s="255"/>
      <c r="G3" s="255"/>
      <c r="H3" s="255"/>
    </row>
    <row r="4" spans="1:9" ht="26.25">
      <c r="A4" s="256" t="s">
        <v>11</v>
      </c>
      <c r="B4" s="256"/>
      <c r="C4" s="256"/>
      <c r="D4" s="256"/>
      <c r="E4" s="256"/>
      <c r="F4" s="256"/>
      <c r="G4" s="256"/>
      <c r="H4" s="256"/>
    </row>
    <row r="5" spans="1:9" ht="19.5">
      <c r="A5" s="257" t="str">
        <f>JUV!A5</f>
        <v>DOS VUELTAS DE 9 HOYOS MEDAL PLAY</v>
      </c>
      <c r="B5" s="257"/>
      <c r="C5" s="257"/>
      <c r="D5" s="257"/>
      <c r="E5" s="257"/>
      <c r="F5" s="257"/>
      <c r="G5" s="257"/>
      <c r="H5" s="257"/>
    </row>
    <row r="6" spans="1:9" ht="20.25" thickBot="1">
      <c r="A6" s="250" t="str">
        <f>JUV!A6</f>
        <v>DOMINGO 21 DE MARZODE 2021</v>
      </c>
      <c r="B6" s="250"/>
      <c r="C6" s="250"/>
      <c r="D6" s="250"/>
      <c r="E6" s="250"/>
      <c r="F6" s="250"/>
      <c r="G6" s="250"/>
      <c r="H6" s="250"/>
    </row>
    <row r="7" spans="1:9" ht="20.25" thickBot="1">
      <c r="A7" s="106" t="s">
        <v>155</v>
      </c>
      <c r="B7" s="104"/>
      <c r="C7" s="104"/>
      <c r="D7" s="104"/>
      <c r="E7" s="104"/>
      <c r="F7" s="104"/>
      <c r="G7" s="104"/>
      <c r="H7" s="104"/>
    </row>
    <row r="8" spans="1:9" ht="20.25" thickBot="1">
      <c r="A8" s="247" t="s">
        <v>128</v>
      </c>
      <c r="B8" s="248"/>
      <c r="C8" s="248"/>
      <c r="D8" s="248"/>
      <c r="E8" s="248"/>
      <c r="F8" s="248"/>
      <c r="G8" s="248"/>
      <c r="H8" s="249"/>
    </row>
    <row r="9" spans="1:9" s="3" customFormat="1" ht="20.25" thickBot="1">
      <c r="A9" s="4" t="s">
        <v>0</v>
      </c>
      <c r="B9" s="9" t="s">
        <v>9</v>
      </c>
      <c r="C9" s="9" t="s">
        <v>21</v>
      </c>
      <c r="D9" s="4" t="s">
        <v>1</v>
      </c>
      <c r="E9" s="4" t="s">
        <v>2</v>
      </c>
      <c r="F9" s="20" t="s">
        <v>3</v>
      </c>
      <c r="G9" s="19" t="s">
        <v>4</v>
      </c>
      <c r="H9" s="21" t="s">
        <v>5</v>
      </c>
    </row>
    <row r="10" spans="1:9" ht="20.25" thickBot="1">
      <c r="A10" s="207" t="s">
        <v>48</v>
      </c>
      <c r="B10" s="208" t="s">
        <v>31</v>
      </c>
      <c r="C10" s="209">
        <v>38888</v>
      </c>
      <c r="D10" s="210">
        <v>0</v>
      </c>
      <c r="E10" s="211">
        <v>38</v>
      </c>
      <c r="F10" s="212">
        <v>36</v>
      </c>
      <c r="G10" s="213">
        <f t="shared" ref="G10:G39" si="0">SUM(E10:F10)</f>
        <v>74</v>
      </c>
      <c r="H10" s="214">
        <f t="shared" ref="H10:H39" si="1">SUM(G10-D10)</f>
        <v>74</v>
      </c>
      <c r="I10" s="28" t="s">
        <v>15</v>
      </c>
    </row>
    <row r="11" spans="1:9" ht="20.25" thickBot="1">
      <c r="A11" s="39" t="s">
        <v>52</v>
      </c>
      <c r="B11" s="65" t="s">
        <v>29</v>
      </c>
      <c r="C11" s="66">
        <v>38952</v>
      </c>
      <c r="D11" s="41">
        <v>1</v>
      </c>
      <c r="E11" s="37">
        <v>38</v>
      </c>
      <c r="F11" s="42">
        <v>40</v>
      </c>
      <c r="G11" s="23">
        <f t="shared" si="0"/>
        <v>78</v>
      </c>
      <c r="H11" s="22">
        <f t="shared" si="1"/>
        <v>77</v>
      </c>
      <c r="I11" s="103" t="s">
        <v>16</v>
      </c>
    </row>
    <row r="12" spans="1:9" ht="19.5">
      <c r="A12" s="39" t="s">
        <v>49</v>
      </c>
      <c r="B12" s="65" t="s">
        <v>27</v>
      </c>
      <c r="C12" s="66">
        <v>38884</v>
      </c>
      <c r="D12" s="41">
        <v>-2</v>
      </c>
      <c r="E12" s="37">
        <v>43</v>
      </c>
      <c r="F12" s="42">
        <v>36</v>
      </c>
      <c r="G12" s="23">
        <f t="shared" si="0"/>
        <v>79</v>
      </c>
      <c r="H12" s="22">
        <f t="shared" si="1"/>
        <v>81</v>
      </c>
    </row>
    <row r="13" spans="1:9" ht="19.5">
      <c r="A13" s="39" t="s">
        <v>147</v>
      </c>
      <c r="B13" s="65" t="s">
        <v>26</v>
      </c>
      <c r="C13" s="66">
        <v>39257</v>
      </c>
      <c r="D13" s="41">
        <v>6</v>
      </c>
      <c r="E13" s="37">
        <v>42</v>
      </c>
      <c r="F13" s="42">
        <v>38</v>
      </c>
      <c r="G13" s="23">
        <f t="shared" si="0"/>
        <v>80</v>
      </c>
      <c r="H13" s="22">
        <f t="shared" si="1"/>
        <v>74</v>
      </c>
    </row>
    <row r="14" spans="1:9" ht="19.5">
      <c r="A14" s="107" t="s">
        <v>41</v>
      </c>
      <c r="B14" s="65" t="s">
        <v>28</v>
      </c>
      <c r="C14" s="66">
        <v>39469</v>
      </c>
      <c r="D14" s="41">
        <v>8</v>
      </c>
      <c r="E14" s="37">
        <v>43</v>
      </c>
      <c r="F14" s="42">
        <v>38</v>
      </c>
      <c r="G14" s="23">
        <f t="shared" si="0"/>
        <v>81</v>
      </c>
      <c r="H14" s="22">
        <f t="shared" si="1"/>
        <v>73</v>
      </c>
    </row>
    <row r="15" spans="1:9" ht="19.5">
      <c r="A15" s="39" t="s">
        <v>68</v>
      </c>
      <c r="B15" s="65" t="s">
        <v>27</v>
      </c>
      <c r="C15" s="66">
        <v>38872</v>
      </c>
      <c r="D15" s="41">
        <v>8</v>
      </c>
      <c r="E15" s="37">
        <v>44</v>
      </c>
      <c r="F15" s="42">
        <v>39</v>
      </c>
      <c r="G15" s="23">
        <f t="shared" si="0"/>
        <v>83</v>
      </c>
      <c r="H15" s="22">
        <f t="shared" si="1"/>
        <v>75</v>
      </c>
    </row>
    <row r="16" spans="1:9" ht="19.5">
      <c r="A16" s="39" t="s">
        <v>32</v>
      </c>
      <c r="B16" s="65" t="s">
        <v>29</v>
      </c>
      <c r="C16" s="66">
        <v>39044</v>
      </c>
      <c r="D16" s="41">
        <v>7</v>
      </c>
      <c r="E16" s="37">
        <v>44</v>
      </c>
      <c r="F16" s="42">
        <v>40</v>
      </c>
      <c r="G16" s="23">
        <f t="shared" si="0"/>
        <v>84</v>
      </c>
      <c r="H16" s="22">
        <f t="shared" si="1"/>
        <v>77</v>
      </c>
    </row>
    <row r="17" spans="1:9" ht="19.5">
      <c r="A17" s="39" t="s">
        <v>69</v>
      </c>
      <c r="B17" s="65" t="s">
        <v>30</v>
      </c>
      <c r="C17" s="66">
        <v>39105</v>
      </c>
      <c r="D17" s="41">
        <v>1</v>
      </c>
      <c r="E17" s="37">
        <v>45</v>
      </c>
      <c r="F17" s="42">
        <v>43</v>
      </c>
      <c r="G17" s="23">
        <f t="shared" si="0"/>
        <v>88</v>
      </c>
      <c r="H17" s="22">
        <f t="shared" si="1"/>
        <v>87</v>
      </c>
    </row>
    <row r="18" spans="1:9" ht="19.5">
      <c r="A18" s="39" t="s">
        <v>224</v>
      </c>
      <c r="B18" s="65" t="s">
        <v>30</v>
      </c>
      <c r="C18" s="66">
        <v>38888</v>
      </c>
      <c r="D18" s="41">
        <v>4</v>
      </c>
      <c r="E18" s="37">
        <v>48</v>
      </c>
      <c r="F18" s="42">
        <v>41</v>
      </c>
      <c r="G18" s="23">
        <f t="shared" si="0"/>
        <v>89</v>
      </c>
      <c r="H18" s="22">
        <f t="shared" si="1"/>
        <v>85</v>
      </c>
    </row>
    <row r="19" spans="1:9" ht="19.5">
      <c r="A19" s="107" t="s">
        <v>149</v>
      </c>
      <c r="B19" s="65" t="s">
        <v>27</v>
      </c>
      <c r="C19" s="66">
        <v>39689</v>
      </c>
      <c r="D19" s="41">
        <v>16</v>
      </c>
      <c r="E19" s="37">
        <v>42</v>
      </c>
      <c r="F19" s="42">
        <v>48</v>
      </c>
      <c r="G19" s="23">
        <f t="shared" si="0"/>
        <v>90</v>
      </c>
      <c r="H19" s="22">
        <f t="shared" si="1"/>
        <v>74</v>
      </c>
    </row>
    <row r="20" spans="1:9" ht="19.5">
      <c r="A20" s="107" t="s">
        <v>84</v>
      </c>
      <c r="B20" s="65" t="s">
        <v>28</v>
      </c>
      <c r="C20" s="66">
        <v>39867</v>
      </c>
      <c r="D20" s="41">
        <v>19</v>
      </c>
      <c r="E20" s="37">
        <v>45</v>
      </c>
      <c r="F20" s="42">
        <v>46</v>
      </c>
      <c r="G20" s="23">
        <f t="shared" si="0"/>
        <v>91</v>
      </c>
      <c r="H20" s="22">
        <f t="shared" si="1"/>
        <v>72</v>
      </c>
    </row>
    <row r="21" spans="1:9" ht="19.5">
      <c r="A21" s="107" t="s">
        <v>154</v>
      </c>
      <c r="B21" s="65" t="s">
        <v>28</v>
      </c>
      <c r="C21" s="66">
        <v>39794</v>
      </c>
      <c r="D21" s="41">
        <v>39</v>
      </c>
      <c r="E21" s="37">
        <v>49</v>
      </c>
      <c r="F21" s="42">
        <v>43</v>
      </c>
      <c r="G21" s="23">
        <f t="shared" si="0"/>
        <v>92</v>
      </c>
      <c r="H21" s="22">
        <f t="shared" si="1"/>
        <v>53</v>
      </c>
    </row>
    <row r="22" spans="1:9" ht="19.5">
      <c r="A22" s="107" t="s">
        <v>148</v>
      </c>
      <c r="B22" s="65" t="s">
        <v>29</v>
      </c>
      <c r="C22" s="66">
        <v>39638</v>
      </c>
      <c r="D22" s="41">
        <v>16</v>
      </c>
      <c r="E22" s="37">
        <v>45</v>
      </c>
      <c r="F22" s="42">
        <v>48</v>
      </c>
      <c r="G22" s="23">
        <f t="shared" si="0"/>
        <v>93</v>
      </c>
      <c r="H22" s="22">
        <f t="shared" si="1"/>
        <v>77</v>
      </c>
    </row>
    <row r="23" spans="1:9" ht="19.5">
      <c r="A23" s="39" t="s">
        <v>150</v>
      </c>
      <c r="B23" s="65" t="s">
        <v>31</v>
      </c>
      <c r="C23" s="66">
        <v>39381</v>
      </c>
      <c r="D23" s="41">
        <v>21</v>
      </c>
      <c r="E23" s="37">
        <v>50</v>
      </c>
      <c r="F23" s="42">
        <v>44</v>
      </c>
      <c r="G23" s="23">
        <f t="shared" si="0"/>
        <v>94</v>
      </c>
      <c r="H23" s="22">
        <f t="shared" si="1"/>
        <v>73</v>
      </c>
    </row>
    <row r="24" spans="1:9" ht="19.5">
      <c r="A24" s="107" t="s">
        <v>35</v>
      </c>
      <c r="B24" s="65" t="s">
        <v>28</v>
      </c>
      <c r="C24" s="66">
        <v>39699</v>
      </c>
      <c r="D24" s="41">
        <v>17</v>
      </c>
      <c r="E24" s="37">
        <v>48</v>
      </c>
      <c r="F24" s="42">
        <v>46</v>
      </c>
      <c r="G24" s="23">
        <f t="shared" si="0"/>
        <v>94</v>
      </c>
      <c r="H24" s="22">
        <f t="shared" si="1"/>
        <v>77</v>
      </c>
    </row>
    <row r="25" spans="1:9" ht="19.5">
      <c r="A25" s="107" t="s">
        <v>83</v>
      </c>
      <c r="B25" s="65" t="s">
        <v>28</v>
      </c>
      <c r="C25" s="66">
        <v>39791</v>
      </c>
      <c r="D25" s="41">
        <v>21</v>
      </c>
      <c r="E25" s="37">
        <v>47</v>
      </c>
      <c r="F25" s="42">
        <v>47</v>
      </c>
      <c r="G25" s="23">
        <f t="shared" si="0"/>
        <v>94</v>
      </c>
      <c r="H25" s="22">
        <f t="shared" si="1"/>
        <v>73</v>
      </c>
    </row>
    <row r="26" spans="1:9" ht="19.5">
      <c r="A26" s="107" t="s">
        <v>36</v>
      </c>
      <c r="B26" s="65" t="s">
        <v>29</v>
      </c>
      <c r="C26" s="66">
        <v>39770</v>
      </c>
      <c r="D26" s="41">
        <v>17</v>
      </c>
      <c r="E26" s="37">
        <v>50</v>
      </c>
      <c r="F26" s="42">
        <v>45</v>
      </c>
      <c r="G26" s="23">
        <f t="shared" si="0"/>
        <v>95</v>
      </c>
      <c r="H26" s="22">
        <f t="shared" si="1"/>
        <v>78</v>
      </c>
    </row>
    <row r="27" spans="1:9" ht="20.25" thickBot="1">
      <c r="A27" s="107" t="s">
        <v>37</v>
      </c>
      <c r="B27" s="65" t="s">
        <v>29</v>
      </c>
      <c r="C27" s="66">
        <v>39755</v>
      </c>
      <c r="D27" s="41">
        <v>23</v>
      </c>
      <c r="E27" s="37">
        <v>51</v>
      </c>
      <c r="F27" s="42">
        <v>45</v>
      </c>
      <c r="G27" s="23">
        <f t="shared" si="0"/>
        <v>96</v>
      </c>
      <c r="H27" s="22">
        <f t="shared" si="1"/>
        <v>73</v>
      </c>
    </row>
    <row r="28" spans="1:9" ht="20.25" thickBot="1">
      <c r="A28" s="39" t="s">
        <v>58</v>
      </c>
      <c r="B28" s="65" t="s">
        <v>27</v>
      </c>
      <c r="C28" s="66">
        <v>39183</v>
      </c>
      <c r="D28" s="41">
        <v>24</v>
      </c>
      <c r="E28" s="37">
        <v>45</v>
      </c>
      <c r="F28" s="42">
        <v>51</v>
      </c>
      <c r="G28" s="23">
        <f t="shared" si="0"/>
        <v>96</v>
      </c>
      <c r="H28" s="130">
        <f t="shared" si="1"/>
        <v>72</v>
      </c>
      <c r="I28" s="134" t="s">
        <v>18</v>
      </c>
    </row>
    <row r="29" spans="1:9" ht="20.25" thickBot="1">
      <c r="A29" s="39" t="s">
        <v>47</v>
      </c>
      <c r="B29" s="65" t="s">
        <v>28</v>
      </c>
      <c r="C29" s="66">
        <v>38873</v>
      </c>
      <c r="D29" s="41">
        <v>16</v>
      </c>
      <c r="E29" s="37">
        <v>51</v>
      </c>
      <c r="F29" s="42">
        <v>46</v>
      </c>
      <c r="G29" s="23">
        <f t="shared" si="0"/>
        <v>97</v>
      </c>
      <c r="H29" s="22">
        <f t="shared" si="1"/>
        <v>81</v>
      </c>
    </row>
    <row r="30" spans="1:9" ht="20.25" thickBot="1">
      <c r="A30" s="39" t="s">
        <v>153</v>
      </c>
      <c r="B30" s="65" t="s">
        <v>31</v>
      </c>
      <c r="C30" s="66">
        <v>39320</v>
      </c>
      <c r="D30" s="41">
        <v>26</v>
      </c>
      <c r="E30" s="37">
        <v>49</v>
      </c>
      <c r="F30" s="42">
        <v>48</v>
      </c>
      <c r="G30" s="23">
        <f t="shared" si="0"/>
        <v>97</v>
      </c>
      <c r="H30" s="130">
        <f t="shared" si="1"/>
        <v>71</v>
      </c>
      <c r="I30" s="134" t="s">
        <v>17</v>
      </c>
    </row>
    <row r="31" spans="1:9" ht="19.5">
      <c r="A31" s="107" t="s">
        <v>72</v>
      </c>
      <c r="B31" s="65" t="s">
        <v>31</v>
      </c>
      <c r="C31" s="66">
        <v>39468</v>
      </c>
      <c r="D31" s="41">
        <v>27</v>
      </c>
      <c r="E31" s="37">
        <v>54</v>
      </c>
      <c r="F31" s="42">
        <v>45</v>
      </c>
      <c r="G31" s="23">
        <f t="shared" si="0"/>
        <v>99</v>
      </c>
      <c r="H31" s="22">
        <f t="shared" si="1"/>
        <v>72</v>
      </c>
    </row>
    <row r="32" spans="1:9" ht="19.5">
      <c r="A32" s="107" t="s">
        <v>105</v>
      </c>
      <c r="B32" s="65" t="s">
        <v>31</v>
      </c>
      <c r="C32" s="66">
        <v>40007</v>
      </c>
      <c r="D32" s="41">
        <v>18</v>
      </c>
      <c r="E32" s="37">
        <v>51</v>
      </c>
      <c r="F32" s="42">
        <v>48</v>
      </c>
      <c r="G32" s="23">
        <f t="shared" si="0"/>
        <v>99</v>
      </c>
      <c r="H32" s="22">
        <f t="shared" si="1"/>
        <v>81</v>
      </c>
    </row>
    <row r="33" spans="1:9" ht="19.5">
      <c r="A33" s="107" t="s">
        <v>85</v>
      </c>
      <c r="B33" s="65" t="s">
        <v>31</v>
      </c>
      <c r="C33" s="66">
        <v>39914</v>
      </c>
      <c r="D33" s="41">
        <v>20</v>
      </c>
      <c r="E33" s="37">
        <v>59</v>
      </c>
      <c r="F33" s="42">
        <v>44</v>
      </c>
      <c r="G33" s="23">
        <f t="shared" si="0"/>
        <v>103</v>
      </c>
      <c r="H33" s="22">
        <f t="shared" si="1"/>
        <v>83</v>
      </c>
    </row>
    <row r="34" spans="1:9" ht="19.5">
      <c r="A34" s="39" t="s">
        <v>102</v>
      </c>
      <c r="B34" s="65" t="s">
        <v>29</v>
      </c>
      <c r="C34" s="66">
        <v>38848</v>
      </c>
      <c r="D34" s="41">
        <v>30</v>
      </c>
      <c r="E34" s="37">
        <v>52</v>
      </c>
      <c r="F34" s="42">
        <v>51</v>
      </c>
      <c r="G34" s="23">
        <f t="shared" si="0"/>
        <v>103</v>
      </c>
      <c r="H34" s="22">
        <f t="shared" si="1"/>
        <v>73</v>
      </c>
    </row>
    <row r="35" spans="1:9" ht="19.5">
      <c r="A35" s="39" t="s">
        <v>151</v>
      </c>
      <c r="B35" s="65" t="s">
        <v>26</v>
      </c>
      <c r="C35" s="66">
        <v>39088</v>
      </c>
      <c r="D35" s="41">
        <v>24</v>
      </c>
      <c r="E35" s="37">
        <v>51</v>
      </c>
      <c r="F35" s="42">
        <v>57</v>
      </c>
      <c r="G35" s="23">
        <f t="shared" si="0"/>
        <v>108</v>
      </c>
      <c r="H35" s="22">
        <f t="shared" si="1"/>
        <v>84</v>
      </c>
    </row>
    <row r="36" spans="1:9" ht="19.5">
      <c r="A36" s="107" t="s">
        <v>152</v>
      </c>
      <c r="B36" s="65" t="s">
        <v>31</v>
      </c>
      <c r="C36" s="66">
        <v>40413</v>
      </c>
      <c r="D36" s="41">
        <v>25</v>
      </c>
      <c r="E36" s="37">
        <v>54</v>
      </c>
      <c r="F36" s="42">
        <v>56</v>
      </c>
      <c r="G36" s="23">
        <f t="shared" si="0"/>
        <v>110</v>
      </c>
      <c r="H36" s="22">
        <f t="shared" si="1"/>
        <v>85</v>
      </c>
    </row>
    <row r="37" spans="1:9" ht="19.5">
      <c r="A37" s="39" t="s">
        <v>104</v>
      </c>
      <c r="B37" s="65" t="s">
        <v>31</v>
      </c>
      <c r="C37" s="66">
        <v>38937</v>
      </c>
      <c r="D37" s="41">
        <v>29</v>
      </c>
      <c r="E37" s="37">
        <v>54</v>
      </c>
      <c r="F37" s="42">
        <v>59</v>
      </c>
      <c r="G37" s="23">
        <f t="shared" si="0"/>
        <v>113</v>
      </c>
      <c r="H37" s="22">
        <f t="shared" si="1"/>
        <v>84</v>
      </c>
    </row>
    <row r="38" spans="1:9" ht="19.5">
      <c r="A38" s="39" t="s">
        <v>103</v>
      </c>
      <c r="B38" s="65" t="s">
        <v>31</v>
      </c>
      <c r="C38" s="66">
        <v>39034</v>
      </c>
      <c r="D38" s="41">
        <v>35</v>
      </c>
      <c r="E38" s="37">
        <v>59</v>
      </c>
      <c r="F38" s="42">
        <v>55</v>
      </c>
      <c r="G38" s="23">
        <f t="shared" si="0"/>
        <v>114</v>
      </c>
      <c r="H38" s="22">
        <f t="shared" si="1"/>
        <v>79</v>
      </c>
    </row>
    <row r="39" spans="1:9" ht="19.5">
      <c r="A39" s="107" t="s">
        <v>42</v>
      </c>
      <c r="B39" s="65" t="s">
        <v>29</v>
      </c>
      <c r="C39" s="66">
        <v>39785</v>
      </c>
      <c r="D39" s="41">
        <v>38</v>
      </c>
      <c r="E39" s="37">
        <v>50</v>
      </c>
      <c r="F39" s="42">
        <v>68</v>
      </c>
      <c r="G39" s="23">
        <f t="shared" si="0"/>
        <v>118</v>
      </c>
      <c r="H39" s="22">
        <f t="shared" si="1"/>
        <v>80</v>
      </c>
    </row>
    <row r="40" spans="1:9" ht="19.5">
      <c r="A40" s="112" t="s">
        <v>106</v>
      </c>
      <c r="B40" s="65" t="s">
        <v>31</v>
      </c>
      <c r="C40" s="66">
        <v>38880</v>
      </c>
      <c r="D40" s="119" t="s">
        <v>10</v>
      </c>
      <c r="E40" s="120" t="s">
        <v>10</v>
      </c>
      <c r="F40" s="121" t="s">
        <v>10</v>
      </c>
      <c r="G40" s="122" t="s">
        <v>10</v>
      </c>
      <c r="H40" s="123" t="s">
        <v>10</v>
      </c>
    </row>
    <row r="41" spans="1:9" ht="20.25" thickBot="1">
      <c r="A41" s="95" t="s">
        <v>53</v>
      </c>
      <c r="B41" s="96" t="s">
        <v>31</v>
      </c>
      <c r="C41" s="97">
        <v>38874</v>
      </c>
      <c r="D41" s="100" t="s">
        <v>10</v>
      </c>
      <c r="E41" s="101" t="s">
        <v>10</v>
      </c>
      <c r="F41" s="102" t="s">
        <v>10</v>
      </c>
      <c r="G41" s="98" t="s">
        <v>10</v>
      </c>
      <c r="H41" s="99" t="s">
        <v>10</v>
      </c>
    </row>
    <row r="42" spans="1:9" ht="20.25" thickBot="1">
      <c r="A42" s="86"/>
      <c r="B42" s="87"/>
      <c r="C42" s="88"/>
      <c r="D42" s="89"/>
      <c r="E42" s="90"/>
      <c r="F42" s="90"/>
      <c r="G42" s="1"/>
      <c r="H42" s="91"/>
    </row>
    <row r="43" spans="1:9" ht="20.25" thickBot="1">
      <c r="A43" s="247" t="s">
        <v>94</v>
      </c>
      <c r="B43" s="248"/>
      <c r="C43" s="248"/>
      <c r="D43" s="248"/>
      <c r="E43" s="248"/>
      <c r="F43" s="248"/>
      <c r="G43" s="248"/>
      <c r="H43" s="249"/>
    </row>
    <row r="44" spans="1:9" ht="20.25" thickBot="1">
      <c r="A44" s="4" t="s">
        <v>6</v>
      </c>
      <c r="B44" s="9" t="s">
        <v>9</v>
      </c>
      <c r="C44" s="9" t="s">
        <v>21</v>
      </c>
      <c r="D44" s="4" t="s">
        <v>1</v>
      </c>
      <c r="E44" s="4" t="s">
        <v>2</v>
      </c>
      <c r="F44" s="20" t="s">
        <v>3</v>
      </c>
      <c r="G44" s="19" t="s">
        <v>4</v>
      </c>
      <c r="H44" s="21" t="s">
        <v>5</v>
      </c>
    </row>
    <row r="45" spans="1:9" ht="20.25" thickBot="1">
      <c r="A45" s="39" t="s">
        <v>51</v>
      </c>
      <c r="B45" s="65" t="s">
        <v>26</v>
      </c>
      <c r="C45" s="66">
        <v>38873</v>
      </c>
      <c r="D45" s="41">
        <v>1</v>
      </c>
      <c r="E45" s="37">
        <v>42</v>
      </c>
      <c r="F45" s="42">
        <v>38</v>
      </c>
      <c r="G45" s="23">
        <v>80</v>
      </c>
      <c r="H45" s="22">
        <f t="shared" ref="H45:H50" si="2">SUM(G45-D45)</f>
        <v>79</v>
      </c>
      <c r="I45" s="28" t="s">
        <v>15</v>
      </c>
    </row>
    <row r="46" spans="1:9" ht="20.25" thickBot="1">
      <c r="A46" s="39" t="s">
        <v>64</v>
      </c>
      <c r="B46" s="65" t="s">
        <v>26</v>
      </c>
      <c r="C46" s="66">
        <v>38986</v>
      </c>
      <c r="D46" s="41">
        <v>3</v>
      </c>
      <c r="E46" s="37">
        <v>41</v>
      </c>
      <c r="F46" s="42">
        <v>40</v>
      </c>
      <c r="G46" s="23">
        <v>81</v>
      </c>
      <c r="H46" s="22">
        <f t="shared" si="2"/>
        <v>78</v>
      </c>
      <c r="I46" s="28" t="s">
        <v>16</v>
      </c>
    </row>
    <row r="47" spans="1:9" ht="20.25" thickBot="1">
      <c r="A47" s="39" t="s">
        <v>34</v>
      </c>
      <c r="B47" s="65" t="s">
        <v>29</v>
      </c>
      <c r="C47" s="66">
        <v>38821</v>
      </c>
      <c r="D47" s="41">
        <v>13</v>
      </c>
      <c r="E47" s="37">
        <v>45</v>
      </c>
      <c r="F47" s="42">
        <v>41</v>
      </c>
      <c r="G47" s="23">
        <f>SUM(E47:F47)</f>
        <v>86</v>
      </c>
      <c r="H47" s="22">
        <f t="shared" si="2"/>
        <v>73</v>
      </c>
      <c r="I47" s="134" t="s">
        <v>17</v>
      </c>
    </row>
    <row r="48" spans="1:9" ht="19.5">
      <c r="A48" s="39" t="s">
        <v>33</v>
      </c>
      <c r="B48" s="65" t="s">
        <v>29</v>
      </c>
      <c r="C48" s="66">
        <v>38803</v>
      </c>
      <c r="D48" s="41">
        <v>8</v>
      </c>
      <c r="E48" s="37">
        <v>44</v>
      </c>
      <c r="F48" s="42">
        <v>47</v>
      </c>
      <c r="G48" s="23">
        <v>91</v>
      </c>
      <c r="H48" s="22">
        <f t="shared" si="2"/>
        <v>83</v>
      </c>
    </row>
    <row r="49" spans="1:8" ht="19.5">
      <c r="A49" s="39" t="s">
        <v>156</v>
      </c>
      <c r="B49" s="65" t="s">
        <v>31</v>
      </c>
      <c r="C49" s="66">
        <v>38887</v>
      </c>
      <c r="D49" s="41">
        <v>19</v>
      </c>
      <c r="E49" s="37">
        <v>47</v>
      </c>
      <c r="F49" s="42">
        <v>47</v>
      </c>
      <c r="G49" s="23">
        <f>SUM(E49:F49)</f>
        <v>94</v>
      </c>
      <c r="H49" s="22">
        <f t="shared" si="2"/>
        <v>75</v>
      </c>
    </row>
    <row r="50" spans="1:8" ht="19.5">
      <c r="A50" s="39" t="s">
        <v>79</v>
      </c>
      <c r="B50" s="65" t="s">
        <v>30</v>
      </c>
      <c r="C50" s="66">
        <v>38885</v>
      </c>
      <c r="D50" s="41">
        <v>19</v>
      </c>
      <c r="E50" s="37">
        <v>47</v>
      </c>
      <c r="F50" s="42">
        <v>50</v>
      </c>
      <c r="G50" s="23">
        <v>97</v>
      </c>
      <c r="H50" s="22">
        <f t="shared" si="2"/>
        <v>78</v>
      </c>
    </row>
    <row r="51" spans="1:8" ht="19.5">
      <c r="A51" s="112" t="s">
        <v>80</v>
      </c>
      <c r="B51" s="65" t="s">
        <v>30</v>
      </c>
      <c r="C51" s="66">
        <v>38989</v>
      </c>
      <c r="D51" s="119" t="s">
        <v>10</v>
      </c>
      <c r="E51" s="120" t="s">
        <v>10</v>
      </c>
      <c r="F51" s="121" t="s">
        <v>10</v>
      </c>
      <c r="G51" s="122" t="s">
        <v>10</v>
      </c>
      <c r="H51" s="123" t="s">
        <v>10</v>
      </c>
    </row>
    <row r="52" spans="1:8" ht="20.25" thickBot="1">
      <c r="A52" s="95" t="s">
        <v>110</v>
      </c>
      <c r="B52" s="96" t="s">
        <v>31</v>
      </c>
      <c r="C52" s="97">
        <v>39270</v>
      </c>
      <c r="D52" s="100" t="s">
        <v>10</v>
      </c>
      <c r="E52" s="101" t="s">
        <v>10</v>
      </c>
      <c r="F52" s="102" t="s">
        <v>10</v>
      </c>
      <c r="G52" s="98" t="s">
        <v>10</v>
      </c>
      <c r="H52" s="99" t="s">
        <v>10</v>
      </c>
    </row>
  </sheetData>
  <sortState ref="A45:H52">
    <sortCondition ref="G45:G52"/>
  </sortState>
  <mergeCells count="8">
    <mergeCell ref="A43:H43"/>
    <mergeCell ref="A5:H5"/>
    <mergeCell ref="A8:H8"/>
    <mergeCell ref="A1:H1"/>
    <mergeCell ref="A2:H2"/>
    <mergeCell ref="A3:H3"/>
    <mergeCell ref="A4:H4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43"/>
  <sheetViews>
    <sheetView zoomScale="70" zoomScaleNormal="70" workbookViewId="0">
      <selection sqref="A1:H1"/>
    </sheetView>
  </sheetViews>
  <sheetFormatPr baseColWidth="10" defaultRowHeight="18.75"/>
  <cols>
    <col min="1" max="1" width="32.85546875" style="1" customWidth="1"/>
    <col min="2" max="2" width="8.7109375" style="2" bestFit="1" customWidth="1"/>
    <col min="3" max="3" width="12.42578125" style="2" bestFit="1" customWidth="1"/>
    <col min="4" max="4" width="7.85546875" style="2" bestFit="1" customWidth="1"/>
    <col min="5" max="8" width="6.7109375" style="2" customWidth="1"/>
    <col min="9" max="16384" width="11.42578125" style="1"/>
  </cols>
  <sheetData>
    <row r="1" spans="1:9" ht="30.75">
      <c r="A1" s="254" t="str">
        <f>JUV!A1</f>
        <v>EL VALLE DE TANDIL</v>
      </c>
      <c r="B1" s="254"/>
      <c r="C1" s="254"/>
      <c r="D1" s="254"/>
      <c r="E1" s="254"/>
      <c r="F1" s="254"/>
      <c r="G1" s="254"/>
      <c r="H1" s="254"/>
    </row>
    <row r="2" spans="1:9" ht="23.25">
      <c r="A2" s="258" t="str">
        <f>JUV!A2</f>
        <v>GOLF CLUB</v>
      </c>
      <c r="B2" s="258"/>
      <c r="C2" s="258"/>
      <c r="D2" s="258"/>
      <c r="E2" s="258"/>
      <c r="F2" s="258"/>
      <c r="G2" s="258"/>
      <c r="H2" s="258"/>
    </row>
    <row r="3" spans="1:9" ht="19.5">
      <c r="A3" s="255" t="s">
        <v>7</v>
      </c>
      <c r="B3" s="255"/>
      <c r="C3" s="255"/>
      <c r="D3" s="255"/>
      <c r="E3" s="255"/>
      <c r="F3" s="255"/>
      <c r="G3" s="255"/>
      <c r="H3" s="255"/>
    </row>
    <row r="4" spans="1:9" ht="26.25">
      <c r="A4" s="256" t="s">
        <v>11</v>
      </c>
      <c r="B4" s="256"/>
      <c r="C4" s="256"/>
      <c r="D4" s="256"/>
      <c r="E4" s="256"/>
      <c r="F4" s="256"/>
      <c r="G4" s="256"/>
      <c r="H4" s="256"/>
    </row>
    <row r="5" spans="1:9" ht="19.5">
      <c r="A5" s="257" t="str">
        <f>JUV!A5</f>
        <v>DOS VUELTAS DE 9 HOYOS MEDAL PLAY</v>
      </c>
      <c r="B5" s="257"/>
      <c r="C5" s="257"/>
      <c r="D5" s="257"/>
      <c r="E5" s="257"/>
      <c r="F5" s="257"/>
      <c r="G5" s="257"/>
      <c r="H5" s="257"/>
    </row>
    <row r="6" spans="1:9" ht="19.5">
      <c r="A6" s="250" t="str">
        <f>JUV!A6</f>
        <v>DOMINGO 21 DE MARZODE 2021</v>
      </c>
      <c r="B6" s="250"/>
      <c r="C6" s="250"/>
      <c r="D6" s="250"/>
      <c r="E6" s="250"/>
      <c r="F6" s="250"/>
      <c r="G6" s="250"/>
      <c r="H6" s="250"/>
    </row>
    <row r="7" spans="1:9" ht="20.25" thickBot="1">
      <c r="A7" s="259" t="s">
        <v>81</v>
      </c>
      <c r="B7" s="259"/>
      <c r="C7" s="259"/>
      <c r="D7" s="259"/>
      <c r="E7" s="259"/>
      <c r="F7" s="259"/>
      <c r="G7" s="259"/>
      <c r="H7" s="259"/>
    </row>
    <row r="8" spans="1:9" ht="20.25" thickBot="1">
      <c r="A8" s="247" t="s">
        <v>95</v>
      </c>
      <c r="B8" s="248"/>
      <c r="C8" s="248"/>
      <c r="D8" s="248"/>
      <c r="E8" s="248"/>
      <c r="F8" s="248"/>
      <c r="G8" s="248"/>
      <c r="H8" s="249"/>
    </row>
    <row r="9" spans="1:9" s="3" customFormat="1" ht="20.25" thickBot="1">
      <c r="A9" s="15" t="s">
        <v>0</v>
      </c>
      <c r="B9" s="9" t="s">
        <v>9</v>
      </c>
      <c r="C9" s="9" t="s">
        <v>21</v>
      </c>
      <c r="D9" s="4" t="s">
        <v>1</v>
      </c>
      <c r="E9" s="4" t="s">
        <v>2</v>
      </c>
      <c r="F9" s="20" t="s">
        <v>3</v>
      </c>
      <c r="G9" s="19" t="s">
        <v>4</v>
      </c>
      <c r="H9" s="21" t="s">
        <v>5</v>
      </c>
    </row>
    <row r="10" spans="1:9" ht="20.25" thickBot="1">
      <c r="A10" s="39" t="s">
        <v>41</v>
      </c>
      <c r="B10" s="65" t="s">
        <v>28</v>
      </c>
      <c r="C10" s="66">
        <v>39469</v>
      </c>
      <c r="D10" s="41">
        <v>8</v>
      </c>
      <c r="E10" s="37">
        <v>43</v>
      </c>
      <c r="F10" s="42">
        <v>38</v>
      </c>
      <c r="G10" s="23">
        <f t="shared" ref="G10:G23" si="0">SUM(E10:F10)</f>
        <v>81</v>
      </c>
      <c r="H10" s="22">
        <f t="shared" ref="H10:H23" si="1">SUM(G10-D10)</f>
        <v>73</v>
      </c>
      <c r="I10" s="28" t="s">
        <v>15</v>
      </c>
    </row>
    <row r="11" spans="1:9" ht="20.25" thickBot="1">
      <c r="A11" s="39" t="s">
        <v>149</v>
      </c>
      <c r="B11" s="65" t="s">
        <v>27</v>
      </c>
      <c r="C11" s="66">
        <v>39689</v>
      </c>
      <c r="D11" s="41">
        <v>16</v>
      </c>
      <c r="E11" s="37">
        <v>42</v>
      </c>
      <c r="F11" s="42">
        <v>48</v>
      </c>
      <c r="G11" s="23">
        <f t="shared" si="0"/>
        <v>90</v>
      </c>
      <c r="H11" s="22">
        <f t="shared" si="1"/>
        <v>74</v>
      </c>
      <c r="I11" s="28" t="s">
        <v>16</v>
      </c>
    </row>
    <row r="12" spans="1:9" ht="20.25" thickBot="1">
      <c r="A12" s="39" t="s">
        <v>84</v>
      </c>
      <c r="B12" s="65" t="s">
        <v>28</v>
      </c>
      <c r="C12" s="66">
        <v>39867</v>
      </c>
      <c r="D12" s="41">
        <v>19</v>
      </c>
      <c r="E12" s="37">
        <v>45</v>
      </c>
      <c r="F12" s="42">
        <v>46</v>
      </c>
      <c r="G12" s="23">
        <f t="shared" si="0"/>
        <v>91</v>
      </c>
      <c r="H12" s="22">
        <f t="shared" si="1"/>
        <v>72</v>
      </c>
    </row>
    <row r="13" spans="1:9" ht="20.25" thickBot="1">
      <c r="A13" s="39" t="s">
        <v>154</v>
      </c>
      <c r="B13" s="65" t="s">
        <v>28</v>
      </c>
      <c r="C13" s="66">
        <v>39794</v>
      </c>
      <c r="D13" s="41">
        <v>39</v>
      </c>
      <c r="E13" s="37">
        <v>49</v>
      </c>
      <c r="F13" s="42">
        <v>43</v>
      </c>
      <c r="G13" s="23">
        <f t="shared" si="0"/>
        <v>92</v>
      </c>
      <c r="H13" s="130">
        <f t="shared" si="1"/>
        <v>53</v>
      </c>
      <c r="I13" s="32" t="s">
        <v>17</v>
      </c>
    </row>
    <row r="14" spans="1:9" ht="19.5">
      <c r="A14" s="39" t="s">
        <v>148</v>
      </c>
      <c r="B14" s="65" t="s">
        <v>29</v>
      </c>
      <c r="C14" s="66">
        <v>39638</v>
      </c>
      <c r="D14" s="41">
        <v>16</v>
      </c>
      <c r="E14" s="37">
        <v>45</v>
      </c>
      <c r="F14" s="42">
        <v>48</v>
      </c>
      <c r="G14" s="23">
        <f t="shared" si="0"/>
        <v>93</v>
      </c>
      <c r="H14" s="22">
        <f t="shared" si="1"/>
        <v>77</v>
      </c>
    </row>
    <row r="15" spans="1:9" ht="19.5">
      <c r="A15" s="39" t="s">
        <v>83</v>
      </c>
      <c r="B15" s="65" t="s">
        <v>28</v>
      </c>
      <c r="C15" s="66">
        <v>39791</v>
      </c>
      <c r="D15" s="41">
        <v>21</v>
      </c>
      <c r="E15" s="37">
        <v>47</v>
      </c>
      <c r="F15" s="42">
        <v>47</v>
      </c>
      <c r="G15" s="23">
        <f t="shared" si="0"/>
        <v>94</v>
      </c>
      <c r="H15" s="22">
        <f t="shared" si="1"/>
        <v>73</v>
      </c>
    </row>
    <row r="16" spans="1:9" ht="19.5">
      <c r="A16" s="39" t="s">
        <v>35</v>
      </c>
      <c r="B16" s="65" t="s">
        <v>28</v>
      </c>
      <c r="C16" s="66">
        <v>39699</v>
      </c>
      <c r="D16" s="41">
        <v>17</v>
      </c>
      <c r="E16" s="37">
        <v>48</v>
      </c>
      <c r="F16" s="42">
        <v>46</v>
      </c>
      <c r="G16" s="23">
        <f t="shared" si="0"/>
        <v>94</v>
      </c>
      <c r="H16" s="22">
        <f t="shared" si="1"/>
        <v>77</v>
      </c>
    </row>
    <row r="17" spans="1:9" ht="19.5">
      <c r="A17" s="39" t="s">
        <v>36</v>
      </c>
      <c r="B17" s="65" t="s">
        <v>29</v>
      </c>
      <c r="C17" s="66">
        <v>39770</v>
      </c>
      <c r="D17" s="41">
        <v>17</v>
      </c>
      <c r="E17" s="37">
        <v>50</v>
      </c>
      <c r="F17" s="42">
        <v>45</v>
      </c>
      <c r="G17" s="23">
        <f t="shared" si="0"/>
        <v>95</v>
      </c>
      <c r="H17" s="22">
        <f t="shared" si="1"/>
        <v>78</v>
      </c>
    </row>
    <row r="18" spans="1:9" ht="19.5">
      <c r="A18" s="39" t="s">
        <v>37</v>
      </c>
      <c r="B18" s="65" t="s">
        <v>29</v>
      </c>
      <c r="C18" s="66">
        <v>39755</v>
      </c>
      <c r="D18" s="41">
        <v>23</v>
      </c>
      <c r="E18" s="37">
        <v>51</v>
      </c>
      <c r="F18" s="42">
        <v>45</v>
      </c>
      <c r="G18" s="23">
        <f t="shared" si="0"/>
        <v>96</v>
      </c>
      <c r="H18" s="22">
        <f t="shared" si="1"/>
        <v>73</v>
      </c>
    </row>
    <row r="19" spans="1:9" ht="20.25" thickBot="1">
      <c r="A19" s="39" t="s">
        <v>105</v>
      </c>
      <c r="B19" s="65" t="s">
        <v>31</v>
      </c>
      <c r="C19" s="66">
        <v>40007</v>
      </c>
      <c r="D19" s="41">
        <v>18</v>
      </c>
      <c r="E19" s="37">
        <v>51</v>
      </c>
      <c r="F19" s="42">
        <v>48</v>
      </c>
      <c r="G19" s="23">
        <f t="shared" si="0"/>
        <v>99</v>
      </c>
      <c r="H19" s="22">
        <f t="shared" si="1"/>
        <v>81</v>
      </c>
    </row>
    <row r="20" spans="1:9" ht="20.25" thickBot="1">
      <c r="A20" s="39" t="s">
        <v>72</v>
      </c>
      <c r="B20" s="65" t="s">
        <v>31</v>
      </c>
      <c r="C20" s="66">
        <v>39468</v>
      </c>
      <c r="D20" s="41">
        <v>27</v>
      </c>
      <c r="E20" s="37">
        <v>54</v>
      </c>
      <c r="F20" s="42">
        <v>45</v>
      </c>
      <c r="G20" s="23">
        <f t="shared" si="0"/>
        <v>99</v>
      </c>
      <c r="H20" s="130">
        <f t="shared" si="1"/>
        <v>72</v>
      </c>
      <c r="I20" s="32" t="s">
        <v>18</v>
      </c>
    </row>
    <row r="21" spans="1:9" ht="19.5">
      <c r="A21" s="39" t="s">
        <v>85</v>
      </c>
      <c r="B21" s="65" t="s">
        <v>31</v>
      </c>
      <c r="C21" s="66">
        <v>39914</v>
      </c>
      <c r="D21" s="41">
        <v>20</v>
      </c>
      <c r="E21" s="37">
        <v>59</v>
      </c>
      <c r="F21" s="42">
        <v>44</v>
      </c>
      <c r="G21" s="23">
        <f t="shared" si="0"/>
        <v>103</v>
      </c>
      <c r="H21" s="22">
        <f t="shared" si="1"/>
        <v>83</v>
      </c>
    </row>
    <row r="22" spans="1:9" ht="19.5">
      <c r="A22" s="39" t="s">
        <v>152</v>
      </c>
      <c r="B22" s="65" t="s">
        <v>31</v>
      </c>
      <c r="C22" s="66">
        <v>40413</v>
      </c>
      <c r="D22" s="41">
        <v>25</v>
      </c>
      <c r="E22" s="37">
        <v>54</v>
      </c>
      <c r="F22" s="42">
        <v>56</v>
      </c>
      <c r="G22" s="23">
        <f t="shared" si="0"/>
        <v>110</v>
      </c>
      <c r="H22" s="22">
        <f t="shared" si="1"/>
        <v>85</v>
      </c>
    </row>
    <row r="23" spans="1:9" ht="20.25" thickBot="1">
      <c r="A23" s="124" t="s">
        <v>42</v>
      </c>
      <c r="B23" s="96" t="s">
        <v>29</v>
      </c>
      <c r="C23" s="97">
        <v>39785</v>
      </c>
      <c r="D23" s="125">
        <v>38</v>
      </c>
      <c r="E23" s="126">
        <v>50</v>
      </c>
      <c r="F23" s="127">
        <v>68</v>
      </c>
      <c r="G23" s="128">
        <f t="shared" si="0"/>
        <v>118</v>
      </c>
      <c r="H23" s="129">
        <f t="shared" si="1"/>
        <v>80</v>
      </c>
    </row>
    <row r="24" spans="1:9">
      <c r="B24" s="1"/>
      <c r="C24" s="1"/>
      <c r="D24" s="1"/>
      <c r="E24" s="1"/>
      <c r="F24" s="1"/>
      <c r="G24" s="1"/>
      <c r="H24" s="1"/>
    </row>
    <row r="25" spans="1:9">
      <c r="B25" s="1"/>
      <c r="C25" s="1"/>
      <c r="D25" s="1"/>
      <c r="E25" s="1"/>
      <c r="F25" s="1"/>
      <c r="G25" s="1"/>
      <c r="H25" s="1"/>
    </row>
    <row r="26" spans="1:9">
      <c r="B26" s="1"/>
      <c r="C26" s="1"/>
      <c r="D26" s="1"/>
      <c r="E26" s="1"/>
      <c r="F26" s="1"/>
      <c r="G26" s="1"/>
      <c r="H26" s="1"/>
    </row>
    <row r="27" spans="1:9">
      <c r="B27" s="1"/>
      <c r="C27" s="1"/>
      <c r="D27" s="1"/>
      <c r="E27" s="1"/>
      <c r="F27" s="1"/>
      <c r="G27" s="1"/>
      <c r="H27" s="1"/>
    </row>
    <row r="28" spans="1:9">
      <c r="B28" s="1"/>
      <c r="C28" s="1"/>
      <c r="D28" s="1"/>
      <c r="E28" s="1"/>
      <c r="F28" s="1"/>
      <c r="G28" s="1"/>
      <c r="H28" s="1"/>
    </row>
    <row r="29" spans="1:9">
      <c r="B29" s="1"/>
      <c r="C29" s="1"/>
      <c r="D29" s="1"/>
      <c r="E29" s="1"/>
      <c r="F29" s="1"/>
      <c r="G29" s="1"/>
      <c r="H29" s="1"/>
    </row>
    <row r="30" spans="1:9">
      <c r="B30" s="1"/>
      <c r="C30" s="1"/>
      <c r="D30" s="1"/>
      <c r="E30" s="1"/>
      <c r="F30" s="1"/>
      <c r="G30" s="1"/>
      <c r="H30" s="1"/>
    </row>
    <row r="31" spans="1:9">
      <c r="B31" s="1"/>
      <c r="C31" s="1"/>
      <c r="D31" s="1"/>
      <c r="E31" s="1"/>
      <c r="F31" s="1"/>
      <c r="G31" s="1"/>
      <c r="H31" s="1"/>
    </row>
    <row r="32" spans="1:9">
      <c r="B32" s="1"/>
      <c r="C32" s="1"/>
      <c r="D32" s="1"/>
      <c r="E32" s="1"/>
      <c r="F32" s="1"/>
      <c r="G32" s="1"/>
      <c r="H32" s="1"/>
    </row>
    <row r="33" spans="2:8">
      <c r="B33" s="1"/>
      <c r="C33" s="1"/>
      <c r="D33" s="1"/>
      <c r="E33" s="1"/>
      <c r="F33" s="1"/>
      <c r="G33" s="1"/>
      <c r="H33" s="1"/>
    </row>
    <row r="34" spans="2:8">
      <c r="B34" s="1"/>
      <c r="C34" s="1"/>
      <c r="D34" s="1"/>
      <c r="E34" s="1"/>
      <c r="F34" s="1"/>
      <c r="G34" s="1"/>
      <c r="H34" s="1"/>
    </row>
    <row r="35" spans="2:8">
      <c r="B35" s="1"/>
      <c r="C35" s="1"/>
      <c r="D35" s="1"/>
      <c r="E35" s="1"/>
      <c r="F35" s="1"/>
      <c r="G35" s="1"/>
      <c r="H35" s="1"/>
    </row>
    <row r="36" spans="2:8">
      <c r="B36" s="1"/>
      <c r="C36" s="1"/>
      <c r="D36" s="1"/>
      <c r="E36" s="1"/>
      <c r="F36" s="1"/>
      <c r="G36" s="1"/>
      <c r="H36" s="1"/>
    </row>
    <row r="37" spans="2:8">
      <c r="B37" s="1"/>
      <c r="C37" s="1"/>
      <c r="D37" s="1"/>
      <c r="E37" s="1"/>
      <c r="F37" s="1"/>
      <c r="G37" s="1"/>
      <c r="H37" s="1"/>
    </row>
    <row r="38" spans="2:8">
      <c r="D38" s="1"/>
      <c r="E38" s="1"/>
      <c r="F38" s="1"/>
      <c r="G38" s="1"/>
      <c r="H38" s="1"/>
    </row>
    <row r="39" spans="2:8">
      <c r="D39" s="1"/>
      <c r="E39" s="1"/>
      <c r="F39" s="1"/>
      <c r="G39" s="1"/>
      <c r="H39" s="1"/>
    </row>
    <row r="40" spans="2:8">
      <c r="D40" s="1"/>
      <c r="E40" s="1"/>
      <c r="F40" s="1"/>
      <c r="G40" s="1"/>
      <c r="H40" s="1"/>
    </row>
    <row r="41" spans="2:8">
      <c r="D41" s="1"/>
      <c r="E41" s="1"/>
      <c r="F41" s="1"/>
      <c r="G41" s="1"/>
      <c r="H41" s="1"/>
    </row>
    <row r="42" spans="2:8">
      <c r="D42" s="1"/>
      <c r="E42" s="1"/>
      <c r="F42" s="1"/>
      <c r="G42" s="1"/>
      <c r="H42" s="1"/>
    </row>
    <row r="43" spans="2:8">
      <c r="D43" s="1"/>
      <c r="E43" s="1"/>
      <c r="F43" s="1"/>
      <c r="G43" s="1"/>
      <c r="H43" s="1"/>
    </row>
    <row r="44" spans="2:8">
      <c r="D44" s="1"/>
      <c r="E44" s="1"/>
      <c r="F44" s="1"/>
      <c r="G44" s="1"/>
      <c r="H44" s="1"/>
    </row>
    <row r="45" spans="2:8">
      <c r="D45" s="1"/>
      <c r="E45" s="1"/>
      <c r="F45" s="1"/>
      <c r="G45" s="1"/>
      <c r="H45" s="1"/>
    </row>
    <row r="46" spans="2:8">
      <c r="D46" s="1"/>
      <c r="E46" s="1"/>
      <c r="F46" s="1"/>
      <c r="G46" s="1"/>
      <c r="H46" s="1"/>
    </row>
    <row r="47" spans="2:8">
      <c r="D47" s="1"/>
      <c r="E47" s="1"/>
      <c r="F47" s="1"/>
      <c r="G47" s="1"/>
      <c r="H47" s="1"/>
    </row>
    <row r="48" spans="2:8">
      <c r="D48" s="1"/>
      <c r="E48" s="1"/>
      <c r="F48" s="1"/>
      <c r="G48" s="1"/>
      <c r="H48" s="1"/>
    </row>
    <row r="49" spans="4:8">
      <c r="D49" s="1"/>
      <c r="E49" s="1"/>
      <c r="F49" s="1"/>
      <c r="G49" s="1"/>
      <c r="H49" s="1"/>
    </row>
    <row r="50" spans="4:8">
      <c r="D50" s="1"/>
      <c r="E50" s="1"/>
      <c r="F50" s="1"/>
      <c r="G50" s="1"/>
      <c r="H50" s="1"/>
    </row>
    <row r="51" spans="4:8">
      <c r="D51" s="1"/>
      <c r="E51" s="1"/>
      <c r="F51" s="1"/>
      <c r="G51" s="1"/>
      <c r="H51" s="1"/>
    </row>
    <row r="52" spans="4:8">
      <c r="D52" s="1"/>
      <c r="E52" s="1"/>
      <c r="F52" s="1"/>
      <c r="G52" s="1"/>
      <c r="H52" s="1"/>
    </row>
    <row r="53" spans="4:8">
      <c r="D53" s="1"/>
      <c r="E53" s="1"/>
      <c r="F53" s="1"/>
      <c r="G53" s="1"/>
      <c r="H53" s="1"/>
    </row>
    <row r="54" spans="4:8">
      <c r="D54" s="1"/>
      <c r="E54" s="1"/>
      <c r="F54" s="1"/>
      <c r="G54" s="1"/>
      <c r="H54" s="1"/>
    </row>
    <row r="55" spans="4:8">
      <c r="D55" s="1"/>
      <c r="E55" s="1"/>
      <c r="F55" s="1"/>
      <c r="G55" s="1"/>
      <c r="H55" s="1"/>
    </row>
    <row r="56" spans="4:8">
      <c r="D56" s="1"/>
      <c r="E56" s="1"/>
      <c r="F56" s="1"/>
      <c r="G56" s="1"/>
      <c r="H56" s="1"/>
    </row>
    <row r="57" spans="4:8">
      <c r="D57" s="1"/>
      <c r="E57" s="1"/>
      <c r="F57" s="1"/>
      <c r="G57" s="1"/>
      <c r="H57" s="1"/>
    </row>
    <row r="58" spans="4:8">
      <c r="D58" s="1"/>
      <c r="E58" s="1"/>
      <c r="F58" s="1"/>
      <c r="G58" s="1"/>
      <c r="H58" s="1"/>
    </row>
    <row r="59" spans="4:8">
      <c r="D59" s="1"/>
      <c r="E59" s="1"/>
      <c r="F59" s="1"/>
      <c r="G59" s="1"/>
      <c r="H59" s="1"/>
    </row>
    <row r="60" spans="4:8">
      <c r="D60" s="1"/>
      <c r="E60" s="1"/>
      <c r="F60" s="1"/>
      <c r="G60" s="1"/>
      <c r="H60" s="1"/>
    </row>
    <row r="61" spans="4:8">
      <c r="D61" s="1"/>
      <c r="E61" s="1"/>
      <c r="F61" s="1"/>
      <c r="G61" s="1"/>
      <c r="H61" s="1"/>
    </row>
    <row r="62" spans="4:8">
      <c r="D62" s="1"/>
      <c r="E62" s="1"/>
      <c r="F62" s="1"/>
      <c r="G62" s="1"/>
      <c r="H62" s="1"/>
    </row>
    <row r="63" spans="4:8">
      <c r="D63" s="1"/>
      <c r="E63" s="1"/>
      <c r="F63" s="1"/>
      <c r="G63" s="1"/>
      <c r="H63" s="1"/>
    </row>
    <row r="64" spans="4:8">
      <c r="D64" s="1"/>
      <c r="E64" s="1"/>
      <c r="F64" s="1"/>
      <c r="G64" s="1"/>
      <c r="H64" s="1"/>
    </row>
    <row r="65" spans="4:8">
      <c r="D65" s="1"/>
      <c r="E65" s="1"/>
      <c r="F65" s="1"/>
      <c r="G65" s="1"/>
      <c r="H65" s="1"/>
    </row>
    <row r="66" spans="4:8">
      <c r="D66" s="1"/>
      <c r="E66" s="1"/>
      <c r="F66" s="1"/>
      <c r="G66" s="1"/>
      <c r="H66" s="1"/>
    </row>
    <row r="67" spans="4:8">
      <c r="D67" s="1"/>
      <c r="E67" s="1"/>
      <c r="F67" s="1"/>
      <c r="G67" s="1"/>
      <c r="H67" s="1"/>
    </row>
    <row r="68" spans="4:8">
      <c r="D68" s="1"/>
      <c r="E68" s="1"/>
      <c r="F68" s="1"/>
      <c r="G68" s="1"/>
      <c r="H68" s="1"/>
    </row>
    <row r="69" spans="4:8">
      <c r="D69" s="1"/>
      <c r="E69" s="1"/>
      <c r="F69" s="1"/>
      <c r="G69" s="1"/>
      <c r="H69" s="1"/>
    </row>
    <row r="70" spans="4:8">
      <c r="D70" s="1"/>
      <c r="E70" s="1"/>
      <c r="F70" s="1"/>
      <c r="G70" s="1"/>
      <c r="H70" s="1"/>
    </row>
    <row r="71" spans="4:8">
      <c r="D71" s="1"/>
      <c r="E71" s="1"/>
      <c r="F71" s="1"/>
      <c r="G71" s="1"/>
      <c r="H71" s="1"/>
    </row>
    <row r="72" spans="4:8">
      <c r="D72" s="1"/>
      <c r="E72" s="1"/>
      <c r="F72" s="1"/>
      <c r="G72" s="1"/>
      <c r="H72" s="1"/>
    </row>
    <row r="73" spans="4:8">
      <c r="D73" s="1"/>
      <c r="E73" s="1"/>
      <c r="F73" s="1"/>
      <c r="G73" s="1"/>
      <c r="H73" s="1"/>
    </row>
    <row r="74" spans="4:8">
      <c r="D74" s="1"/>
      <c r="E74" s="1"/>
      <c r="F74" s="1"/>
      <c r="G74" s="1"/>
      <c r="H74" s="1"/>
    </row>
    <row r="75" spans="4:8">
      <c r="D75" s="1"/>
      <c r="E75" s="1"/>
      <c r="F75" s="1"/>
      <c r="G75" s="1"/>
      <c r="H75" s="1"/>
    </row>
    <row r="76" spans="4:8">
      <c r="D76" s="1"/>
      <c r="E76" s="1"/>
      <c r="F76" s="1"/>
      <c r="G76" s="1"/>
      <c r="H76" s="1"/>
    </row>
    <row r="77" spans="4:8">
      <c r="D77" s="1"/>
      <c r="E77" s="1"/>
      <c r="F77" s="1"/>
      <c r="G77" s="1"/>
      <c r="H77" s="1"/>
    </row>
    <row r="78" spans="4:8">
      <c r="D78" s="1"/>
      <c r="E78" s="1"/>
      <c r="F78" s="1"/>
      <c r="G78" s="1"/>
      <c r="H78" s="1"/>
    </row>
    <row r="79" spans="4:8">
      <c r="D79" s="1"/>
      <c r="E79" s="1"/>
      <c r="F79" s="1"/>
      <c r="G79" s="1"/>
      <c r="H79" s="1"/>
    </row>
    <row r="80" spans="4:8">
      <c r="D80" s="1"/>
      <c r="E80" s="1"/>
      <c r="F80" s="1"/>
      <c r="G80" s="1"/>
      <c r="H80" s="1"/>
    </row>
    <row r="81" spans="4:8">
      <c r="D81" s="1"/>
      <c r="E81" s="1"/>
      <c r="F81" s="1"/>
      <c r="G81" s="1"/>
      <c r="H81" s="1"/>
    </row>
    <row r="82" spans="4:8">
      <c r="D82" s="1"/>
      <c r="E82" s="1"/>
      <c r="F82" s="1"/>
      <c r="G82" s="1"/>
      <c r="H82" s="1"/>
    </row>
    <row r="83" spans="4:8">
      <c r="D83" s="1"/>
      <c r="E83" s="1"/>
      <c r="F83" s="1"/>
      <c r="G83" s="1"/>
      <c r="H83" s="1"/>
    </row>
    <row r="84" spans="4:8">
      <c r="D84" s="1"/>
      <c r="E84" s="1"/>
      <c r="F84" s="1"/>
      <c r="G84" s="1"/>
      <c r="H84" s="1"/>
    </row>
    <row r="85" spans="4:8">
      <c r="D85" s="1"/>
      <c r="E85" s="1"/>
      <c r="F85" s="1"/>
      <c r="G85" s="1"/>
      <c r="H85" s="1"/>
    </row>
    <row r="86" spans="4:8">
      <c r="D86" s="1"/>
      <c r="E86" s="1"/>
      <c r="F86" s="1"/>
      <c r="G86" s="1"/>
      <c r="H86" s="1"/>
    </row>
    <row r="87" spans="4:8">
      <c r="D87" s="1"/>
      <c r="E87" s="1"/>
      <c r="F87" s="1"/>
      <c r="G87" s="1"/>
      <c r="H87" s="1"/>
    </row>
    <row r="88" spans="4:8">
      <c r="D88" s="1"/>
      <c r="E88" s="1"/>
      <c r="F88" s="1"/>
      <c r="G88" s="1"/>
      <c r="H88" s="1"/>
    </row>
    <row r="89" spans="4:8">
      <c r="D89" s="1"/>
      <c r="E89" s="1"/>
      <c r="F89" s="1"/>
      <c r="G89" s="1"/>
      <c r="H89" s="1"/>
    </row>
    <row r="90" spans="4:8">
      <c r="D90" s="1"/>
      <c r="E90" s="1"/>
      <c r="F90" s="1"/>
      <c r="G90" s="1"/>
      <c r="H90" s="1"/>
    </row>
    <row r="91" spans="4:8">
      <c r="D91" s="1"/>
      <c r="E91" s="1"/>
      <c r="F91" s="1"/>
      <c r="G91" s="1"/>
      <c r="H91" s="1"/>
    </row>
    <row r="92" spans="4:8">
      <c r="D92" s="1"/>
      <c r="E92" s="1"/>
      <c r="F92" s="1"/>
      <c r="G92" s="1"/>
      <c r="H92" s="1"/>
    </row>
    <row r="93" spans="4:8">
      <c r="D93" s="1"/>
      <c r="E93" s="1"/>
      <c r="F93" s="1"/>
      <c r="G93" s="1"/>
      <c r="H93" s="1"/>
    </row>
    <row r="94" spans="4:8">
      <c r="D94" s="1"/>
      <c r="E94" s="1"/>
      <c r="F94" s="1"/>
      <c r="G94" s="1"/>
      <c r="H94" s="1"/>
    </row>
    <row r="95" spans="4:8">
      <c r="D95" s="1"/>
      <c r="E95" s="1"/>
      <c r="F95" s="1"/>
      <c r="G95" s="1"/>
      <c r="H95" s="1"/>
    </row>
    <row r="96" spans="4:8">
      <c r="D96" s="1"/>
      <c r="E96" s="1"/>
      <c r="F96" s="1"/>
      <c r="G96" s="1"/>
      <c r="H96" s="1"/>
    </row>
    <row r="97" spans="4:8">
      <c r="D97" s="1"/>
      <c r="E97" s="1"/>
      <c r="F97" s="1"/>
      <c r="G97" s="1"/>
      <c r="H97" s="1"/>
    </row>
    <row r="98" spans="4:8">
      <c r="D98" s="1"/>
      <c r="E98" s="1"/>
      <c r="F98" s="1"/>
      <c r="G98" s="1"/>
      <c r="H98" s="1"/>
    </row>
    <row r="99" spans="4:8">
      <c r="D99" s="1"/>
      <c r="E99" s="1"/>
      <c r="F99" s="1"/>
      <c r="G99" s="1"/>
      <c r="H99" s="1"/>
    </row>
    <row r="100" spans="4:8">
      <c r="D100" s="1"/>
      <c r="E100" s="1"/>
      <c r="F100" s="1"/>
      <c r="G100" s="1"/>
      <c r="H100" s="1"/>
    </row>
    <row r="101" spans="4:8">
      <c r="D101" s="1"/>
      <c r="E101" s="1"/>
      <c r="F101" s="1"/>
      <c r="G101" s="1"/>
      <c r="H101" s="1"/>
    </row>
    <row r="102" spans="4:8">
      <c r="D102" s="1"/>
      <c r="E102" s="1"/>
      <c r="F102" s="1"/>
      <c r="G102" s="1"/>
      <c r="H102" s="1"/>
    </row>
    <row r="103" spans="4:8">
      <c r="D103" s="1"/>
      <c r="E103" s="1"/>
      <c r="F103" s="1"/>
      <c r="G103" s="1"/>
      <c r="H103" s="1"/>
    </row>
    <row r="104" spans="4:8">
      <c r="D104" s="1"/>
      <c r="E104" s="1"/>
      <c r="F104" s="1"/>
      <c r="G104" s="1"/>
      <c r="H104" s="1"/>
    </row>
    <row r="105" spans="4:8">
      <c r="D105" s="1"/>
      <c r="E105" s="1"/>
      <c r="F105" s="1"/>
      <c r="G105" s="1"/>
      <c r="H105" s="1"/>
    </row>
    <row r="106" spans="4:8">
      <c r="D106" s="1"/>
      <c r="E106" s="1"/>
      <c r="F106" s="1"/>
      <c r="G106" s="1"/>
      <c r="H106" s="1"/>
    </row>
    <row r="107" spans="4:8">
      <c r="D107" s="1"/>
      <c r="E107" s="1"/>
      <c r="F107" s="1"/>
      <c r="G107" s="1"/>
      <c r="H107" s="1"/>
    </row>
    <row r="108" spans="4:8">
      <c r="D108" s="1"/>
      <c r="E108" s="1"/>
      <c r="F108" s="1"/>
      <c r="G108" s="1"/>
      <c r="H108" s="1"/>
    </row>
    <row r="109" spans="4:8">
      <c r="D109" s="1"/>
      <c r="E109" s="1"/>
      <c r="F109" s="1"/>
      <c r="G109" s="1"/>
      <c r="H109" s="1"/>
    </row>
    <row r="110" spans="4:8">
      <c r="D110" s="1"/>
      <c r="E110" s="1"/>
      <c r="F110" s="1"/>
      <c r="G110" s="1"/>
      <c r="H110" s="1"/>
    </row>
    <row r="111" spans="4:8">
      <c r="D111" s="1"/>
      <c r="E111" s="1"/>
      <c r="F111" s="1"/>
      <c r="G111" s="1"/>
      <c r="H111" s="1"/>
    </row>
    <row r="112" spans="4:8">
      <c r="D112" s="1"/>
      <c r="E112" s="1"/>
      <c r="F112" s="1"/>
      <c r="G112" s="1"/>
      <c r="H112" s="1"/>
    </row>
    <row r="113" spans="4:8">
      <c r="D113" s="1"/>
      <c r="E113" s="1"/>
      <c r="F113" s="1"/>
      <c r="G113" s="1"/>
      <c r="H113" s="1"/>
    </row>
    <row r="114" spans="4:8">
      <c r="D114" s="1"/>
      <c r="E114" s="1"/>
      <c r="F114" s="1"/>
      <c r="G114" s="1"/>
      <c r="H114" s="1"/>
    </row>
    <row r="115" spans="4:8">
      <c r="D115" s="1"/>
      <c r="E115" s="1"/>
      <c r="F115" s="1"/>
      <c r="G115" s="1"/>
      <c r="H115" s="1"/>
    </row>
    <row r="116" spans="4:8">
      <c r="D116" s="1"/>
      <c r="E116" s="1"/>
      <c r="F116" s="1"/>
      <c r="G116" s="1"/>
      <c r="H116" s="1"/>
    </row>
    <row r="117" spans="4:8">
      <c r="D117" s="1"/>
      <c r="E117" s="1"/>
      <c r="F117" s="1"/>
      <c r="G117" s="1"/>
      <c r="H117" s="1"/>
    </row>
    <row r="118" spans="4:8">
      <c r="D118" s="1"/>
      <c r="E118" s="1"/>
      <c r="F118" s="1"/>
      <c r="G118" s="1"/>
      <c r="H118" s="1"/>
    </row>
    <row r="119" spans="4:8">
      <c r="D119" s="1"/>
      <c r="E119" s="1"/>
      <c r="F119" s="1"/>
      <c r="G119" s="1"/>
      <c r="H119" s="1"/>
    </row>
    <row r="120" spans="4:8">
      <c r="D120" s="1"/>
      <c r="E120" s="1"/>
      <c r="F120" s="1"/>
      <c r="G120" s="1"/>
      <c r="H120" s="1"/>
    </row>
    <row r="121" spans="4:8">
      <c r="D121" s="1"/>
      <c r="E121" s="1"/>
      <c r="F121" s="1"/>
      <c r="G121" s="1"/>
      <c r="H121" s="1"/>
    </row>
    <row r="122" spans="4:8">
      <c r="D122" s="1"/>
      <c r="E122" s="1"/>
      <c r="F122" s="1"/>
      <c r="G122" s="1"/>
      <c r="H122" s="1"/>
    </row>
    <row r="123" spans="4:8">
      <c r="D123" s="1"/>
      <c r="E123" s="1"/>
      <c r="F123" s="1"/>
      <c r="G123" s="1"/>
      <c r="H123" s="1"/>
    </row>
    <row r="124" spans="4:8">
      <c r="D124" s="1"/>
      <c r="E124" s="1"/>
      <c r="F124" s="1"/>
      <c r="G124" s="1"/>
      <c r="H124" s="1"/>
    </row>
    <row r="125" spans="4:8">
      <c r="D125" s="1"/>
      <c r="E125" s="1"/>
      <c r="F125" s="1"/>
      <c r="G125" s="1"/>
      <c r="H125" s="1"/>
    </row>
    <row r="126" spans="4:8">
      <c r="D126" s="1"/>
      <c r="E126" s="1"/>
      <c r="F126" s="1"/>
      <c r="G126" s="1"/>
      <c r="H126" s="1"/>
    </row>
    <row r="127" spans="4:8">
      <c r="D127" s="1"/>
      <c r="E127" s="1"/>
      <c r="F127" s="1"/>
      <c r="G127" s="1"/>
      <c r="H127" s="1"/>
    </row>
    <row r="128" spans="4:8">
      <c r="D128" s="1"/>
      <c r="E128" s="1"/>
      <c r="F128" s="1"/>
      <c r="G128" s="1"/>
      <c r="H128" s="1"/>
    </row>
    <row r="129" spans="4:8">
      <c r="D129" s="1"/>
      <c r="E129" s="1"/>
      <c r="F129" s="1"/>
      <c r="G129" s="1"/>
      <c r="H129" s="1"/>
    </row>
    <row r="130" spans="4:8">
      <c r="D130" s="1"/>
      <c r="E130" s="1"/>
      <c r="F130" s="1"/>
      <c r="G130" s="1"/>
      <c r="H130" s="1"/>
    </row>
    <row r="131" spans="4:8">
      <c r="D131" s="1"/>
      <c r="E131" s="1"/>
      <c r="F131" s="1"/>
      <c r="G131" s="1"/>
      <c r="H131" s="1"/>
    </row>
    <row r="132" spans="4:8">
      <c r="D132" s="1"/>
      <c r="E132" s="1"/>
      <c r="F132" s="1"/>
      <c r="G132" s="1"/>
      <c r="H132" s="1"/>
    </row>
    <row r="133" spans="4:8">
      <c r="D133" s="1"/>
      <c r="E133" s="1"/>
      <c r="F133" s="1"/>
      <c r="G133" s="1"/>
      <c r="H133" s="1"/>
    </row>
    <row r="134" spans="4:8">
      <c r="D134" s="1"/>
      <c r="E134" s="1"/>
      <c r="F134" s="1"/>
      <c r="G134" s="1"/>
      <c r="H134" s="1"/>
    </row>
    <row r="135" spans="4:8">
      <c r="D135" s="1"/>
      <c r="E135" s="1"/>
      <c r="F135" s="1"/>
      <c r="G135" s="1"/>
      <c r="H135" s="1"/>
    </row>
    <row r="136" spans="4:8">
      <c r="D136" s="1"/>
      <c r="E136" s="1"/>
      <c r="F136" s="1"/>
      <c r="G136" s="1"/>
      <c r="H136" s="1"/>
    </row>
    <row r="137" spans="4:8">
      <c r="D137" s="1"/>
      <c r="E137" s="1"/>
      <c r="F137" s="1"/>
      <c r="G137" s="1"/>
      <c r="H137" s="1"/>
    </row>
    <row r="138" spans="4:8">
      <c r="D138" s="1"/>
      <c r="E138" s="1"/>
      <c r="F138" s="1"/>
      <c r="G138" s="1"/>
      <c r="H138" s="1"/>
    </row>
    <row r="139" spans="4:8">
      <c r="D139" s="1"/>
      <c r="E139" s="1"/>
      <c r="F139" s="1"/>
      <c r="G139" s="1"/>
      <c r="H139" s="1"/>
    </row>
    <row r="140" spans="4:8">
      <c r="D140" s="1"/>
      <c r="E140" s="1"/>
      <c r="F140" s="1"/>
      <c r="G140" s="1"/>
      <c r="H140" s="1"/>
    </row>
    <row r="141" spans="4:8">
      <c r="D141" s="1"/>
      <c r="E141" s="1"/>
      <c r="F141" s="1"/>
      <c r="G141" s="1"/>
      <c r="H141" s="1"/>
    </row>
    <row r="142" spans="4:8">
      <c r="D142" s="1"/>
      <c r="E142" s="1"/>
      <c r="F142" s="1"/>
      <c r="G142" s="1"/>
      <c r="H142" s="1"/>
    </row>
    <row r="143" spans="4:8">
      <c r="D143" s="1"/>
      <c r="E143" s="1"/>
      <c r="F143" s="1"/>
      <c r="G143" s="1"/>
      <c r="H143" s="1"/>
    </row>
  </sheetData>
  <sortState ref="A10:H23">
    <sortCondition ref="G10:G23"/>
    <sortCondition descending="1" ref="F10:F23"/>
    <sortCondition ref="E10:E23"/>
  </sortState>
  <mergeCells count="8">
    <mergeCell ref="A5:H5"/>
    <mergeCell ref="A8:H8"/>
    <mergeCell ref="A1:H1"/>
    <mergeCell ref="A2:H2"/>
    <mergeCell ref="A3:H3"/>
    <mergeCell ref="A4:H4"/>
    <mergeCell ref="A6:H6"/>
    <mergeCell ref="A7:H7"/>
  </mergeCells>
  <phoneticPr fontId="0" type="noConversion"/>
  <printOptions horizontalCentered="1" verticalCentered="1"/>
  <pageMargins left="0" right="0" top="0" bottom="0" header="0" footer="0"/>
  <pageSetup paperSize="9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N191"/>
  <sheetViews>
    <sheetView zoomScale="70" workbookViewId="0">
      <selection sqref="A1:D1"/>
    </sheetView>
  </sheetViews>
  <sheetFormatPr baseColWidth="10" defaultRowHeight="18.75"/>
  <cols>
    <col min="1" max="1" width="50.28515625" style="1" bestFit="1" customWidth="1"/>
    <col min="2" max="2" width="11.85546875" style="2" bestFit="1" customWidth="1"/>
    <col min="3" max="3" width="21" style="2" customWidth="1"/>
    <col min="4" max="4" width="10.85546875" style="2" bestFit="1" customWidth="1"/>
    <col min="5" max="5" width="4.28515625" style="1" bestFit="1" customWidth="1"/>
    <col min="6" max="6" width="11.42578125" style="27"/>
    <col min="7" max="16384" width="11.42578125" style="1"/>
  </cols>
  <sheetData>
    <row r="1" spans="1:14" ht="30.75">
      <c r="A1" s="254" t="str">
        <f>JUV!A1</f>
        <v>EL VALLE DE TANDIL</v>
      </c>
      <c r="B1" s="254"/>
      <c r="C1" s="254"/>
      <c r="D1" s="254"/>
    </row>
    <row r="2" spans="1:14" ht="23.25">
      <c r="A2" s="258" t="str">
        <f>JUV!A2</f>
        <v>GOLF CLUB</v>
      </c>
      <c r="B2" s="258"/>
      <c r="C2" s="258"/>
      <c r="D2" s="258"/>
    </row>
    <row r="3" spans="1:14" ht="19.5">
      <c r="A3" s="255" t="s">
        <v>7</v>
      </c>
      <c r="B3" s="255"/>
      <c r="C3" s="255"/>
      <c r="D3" s="255"/>
    </row>
    <row r="4" spans="1:14" ht="26.25">
      <c r="A4" s="256" t="s">
        <v>12</v>
      </c>
      <c r="B4" s="256"/>
      <c r="C4" s="256"/>
      <c r="D4" s="256"/>
    </row>
    <row r="5" spans="1:14" ht="19.5">
      <c r="A5" s="257" t="s">
        <v>14</v>
      </c>
      <c r="B5" s="257"/>
      <c r="C5" s="257"/>
      <c r="D5" s="257"/>
    </row>
    <row r="6" spans="1:14" ht="19.5">
      <c r="A6" s="250" t="str">
        <f>JUV!A6</f>
        <v>DOMINGO 21 DE MARZODE 2021</v>
      </c>
      <c r="B6" s="250"/>
      <c r="C6" s="250"/>
      <c r="D6" s="250"/>
    </row>
    <row r="7" spans="1:14" ht="20.25" thickBot="1">
      <c r="A7" s="11"/>
      <c r="B7" s="11"/>
      <c r="C7" s="11"/>
      <c r="D7" s="11"/>
    </row>
    <row r="8" spans="1:14" ht="20.25" thickBot="1">
      <c r="A8" s="247" t="s">
        <v>96</v>
      </c>
      <c r="B8" s="248"/>
      <c r="C8" s="248"/>
      <c r="D8" s="249"/>
    </row>
    <row r="9" spans="1:14" s="3" customFormat="1" ht="20.25" thickBot="1">
      <c r="A9" s="4" t="s">
        <v>0</v>
      </c>
      <c r="B9" s="7" t="s">
        <v>9</v>
      </c>
      <c r="C9" s="7" t="s">
        <v>21</v>
      </c>
      <c r="D9" s="4" t="s">
        <v>8</v>
      </c>
      <c r="F9" s="27"/>
      <c r="I9" s="1"/>
      <c r="J9" s="1"/>
      <c r="K9" s="1"/>
      <c r="L9" s="1"/>
      <c r="M9" s="1"/>
      <c r="N9" s="1"/>
    </row>
    <row r="10" spans="1:14" ht="20.25" thickBot="1">
      <c r="A10" s="39" t="s">
        <v>40</v>
      </c>
      <c r="B10" s="37" t="s">
        <v>27</v>
      </c>
      <c r="C10" s="38">
        <v>39819</v>
      </c>
      <c r="D10" s="40">
        <f>8+6+5+7+4+5+3+3+6</f>
        <v>47</v>
      </c>
      <c r="E10" s="80" t="s">
        <v>20</v>
      </c>
      <c r="H10" s="79"/>
      <c r="I10" s="79"/>
      <c r="J10" s="79"/>
      <c r="K10" s="79"/>
    </row>
    <row r="11" spans="1:14" ht="20.25" thickBot="1">
      <c r="A11" s="39" t="s">
        <v>158</v>
      </c>
      <c r="B11" s="37" t="s">
        <v>26</v>
      </c>
      <c r="C11" s="38">
        <v>39531</v>
      </c>
      <c r="D11" s="40">
        <f>7+5+6+6+5+3+6+4+8</f>
        <v>50</v>
      </c>
      <c r="E11" s="80" t="s">
        <v>22</v>
      </c>
      <c r="H11" s="79"/>
      <c r="I11" s="83"/>
      <c r="J11" s="83"/>
      <c r="K11" s="83"/>
      <c r="L11" s="83"/>
      <c r="M11" s="83"/>
    </row>
    <row r="12" spans="1:14" ht="20.25" thickBot="1">
      <c r="A12" s="39" t="s">
        <v>160</v>
      </c>
      <c r="B12" s="37" t="s">
        <v>31</v>
      </c>
      <c r="C12" s="38">
        <v>39776</v>
      </c>
      <c r="D12" s="40">
        <f>8+6+6+7+6+4+6+3+6</f>
        <v>52</v>
      </c>
      <c r="E12" s="80" t="s">
        <v>23</v>
      </c>
    </row>
    <row r="13" spans="1:14" ht="19.5">
      <c r="A13" s="39" t="s">
        <v>159</v>
      </c>
      <c r="B13" s="37" t="s">
        <v>31</v>
      </c>
      <c r="C13" s="38">
        <v>39659</v>
      </c>
      <c r="D13" s="40">
        <f>8+5+8+7+6+5+5+4+7</f>
        <v>55</v>
      </c>
      <c r="F13" s="1"/>
    </row>
    <row r="14" spans="1:14" ht="19.5">
      <c r="A14" s="39" t="s">
        <v>73</v>
      </c>
      <c r="B14" s="37" t="s">
        <v>26</v>
      </c>
      <c r="C14" s="38">
        <v>39762</v>
      </c>
      <c r="D14" s="40">
        <f>7+6+7+10+7+3+5+4+7</f>
        <v>56</v>
      </c>
      <c r="F14" s="1"/>
    </row>
    <row r="15" spans="1:14" ht="19.5">
      <c r="A15" s="39" t="s">
        <v>71</v>
      </c>
      <c r="B15" s="37" t="s">
        <v>27</v>
      </c>
      <c r="C15" s="38">
        <v>39994</v>
      </c>
      <c r="D15" s="40">
        <f>9+6+6+8+6+4+5+6+7</f>
        <v>57</v>
      </c>
      <c r="F15" s="1"/>
    </row>
    <row r="16" spans="1:14" ht="19.5">
      <c r="A16" s="39" t="s">
        <v>38</v>
      </c>
      <c r="B16" s="37" t="s">
        <v>39</v>
      </c>
      <c r="C16" s="38">
        <v>39643</v>
      </c>
      <c r="D16" s="40">
        <f>5+7+7+9+6+5+6+4+8</f>
        <v>57</v>
      </c>
      <c r="F16" s="1"/>
    </row>
    <row r="17" spans="1:6" ht="19.5">
      <c r="A17" s="39" t="s">
        <v>82</v>
      </c>
      <c r="B17" s="37" t="s">
        <v>28</v>
      </c>
      <c r="C17" s="38">
        <v>39577</v>
      </c>
      <c r="D17" s="40">
        <f>7+8+8+7+10+5+7+5+5</f>
        <v>62</v>
      </c>
      <c r="F17" s="1"/>
    </row>
    <row r="18" spans="1:6" ht="19.5">
      <c r="A18" s="112" t="s">
        <v>157</v>
      </c>
      <c r="B18" s="37" t="s">
        <v>26</v>
      </c>
      <c r="C18" s="38">
        <v>40175</v>
      </c>
      <c r="D18" s="215" t="s">
        <v>10</v>
      </c>
      <c r="F18" s="1"/>
    </row>
    <row r="19" spans="1:6" ht="20.25" thickBot="1">
      <c r="A19" s="95" t="s">
        <v>123</v>
      </c>
      <c r="B19" s="126" t="s">
        <v>31</v>
      </c>
      <c r="C19" s="216">
        <v>39913</v>
      </c>
      <c r="D19" s="218" t="s">
        <v>10</v>
      </c>
      <c r="F19" s="1"/>
    </row>
    <row r="20" spans="1:6" ht="19.5" thickBot="1">
      <c r="B20" s="1"/>
      <c r="C20" s="1"/>
      <c r="D20" s="1"/>
      <c r="F20" s="1"/>
    </row>
    <row r="21" spans="1:6" ht="20.25" thickBot="1">
      <c r="A21" s="247" t="s">
        <v>97</v>
      </c>
      <c r="B21" s="248"/>
      <c r="C21" s="248"/>
      <c r="D21" s="249"/>
    </row>
    <row r="22" spans="1:6" ht="20.25" thickBot="1">
      <c r="A22" s="4" t="s">
        <v>6</v>
      </c>
      <c r="B22" s="7" t="s">
        <v>9</v>
      </c>
      <c r="C22" s="7" t="s">
        <v>21</v>
      </c>
      <c r="D22" s="4" t="s">
        <v>8</v>
      </c>
    </row>
    <row r="23" spans="1:6" ht="20.25" thickBot="1">
      <c r="A23" s="39" t="s">
        <v>161</v>
      </c>
      <c r="B23" s="37" t="s">
        <v>29</v>
      </c>
      <c r="C23" s="38">
        <v>39932</v>
      </c>
      <c r="D23" s="40">
        <v>53</v>
      </c>
      <c r="E23" s="80" t="s">
        <v>20</v>
      </c>
    </row>
    <row r="24" spans="1:6" ht="20.25" thickBot="1">
      <c r="A24" s="124" t="s">
        <v>124</v>
      </c>
      <c r="B24" s="126" t="s">
        <v>26</v>
      </c>
      <c r="C24" s="216">
        <v>39869</v>
      </c>
      <c r="D24" s="217">
        <f>9+6+6+9+8+4+6+5+10</f>
        <v>63</v>
      </c>
      <c r="E24" s="80" t="s">
        <v>22</v>
      </c>
    </row>
    <row r="25" spans="1:6">
      <c r="D25" s="1"/>
    </row>
    <row r="26" spans="1:6">
      <c r="D26" s="1"/>
    </row>
    <row r="27" spans="1:6">
      <c r="D27" s="1"/>
    </row>
    <row r="28" spans="1:6">
      <c r="D28" s="1"/>
    </row>
    <row r="29" spans="1:6">
      <c r="D29" s="1"/>
    </row>
    <row r="30" spans="1:6">
      <c r="D30" s="1"/>
    </row>
    <row r="31" spans="1:6">
      <c r="D31" s="1"/>
    </row>
    <row r="32" spans="1:6">
      <c r="D32" s="1"/>
    </row>
    <row r="33" spans="4:4">
      <c r="D33" s="1"/>
    </row>
    <row r="34" spans="4:4">
      <c r="D34" s="1"/>
    </row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</sheetData>
  <sortState ref="A23:D24">
    <sortCondition ref="D23:D24"/>
  </sortState>
  <mergeCells count="8">
    <mergeCell ref="A21:D21"/>
    <mergeCell ref="A5:D5"/>
    <mergeCell ref="A8:D8"/>
    <mergeCell ref="A1:D1"/>
    <mergeCell ref="A2:D2"/>
    <mergeCell ref="A3:D3"/>
    <mergeCell ref="A4:D4"/>
    <mergeCell ref="A6:D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L169"/>
  <sheetViews>
    <sheetView zoomScale="70" workbookViewId="0">
      <selection sqref="A1:D1"/>
    </sheetView>
  </sheetViews>
  <sheetFormatPr baseColWidth="10" defaultRowHeight="18.75"/>
  <cols>
    <col min="1" max="1" width="56.28515625" style="1" bestFit="1" customWidth="1"/>
    <col min="2" max="2" width="14.140625" style="1" bestFit="1" customWidth="1"/>
    <col min="3" max="3" width="16" style="1" bestFit="1" customWidth="1"/>
    <col min="4" max="4" width="10.85546875" style="2" bestFit="1" customWidth="1"/>
    <col min="5" max="5" width="4.28515625" style="1" bestFit="1" customWidth="1"/>
    <col min="6" max="16384" width="11.42578125" style="1"/>
  </cols>
  <sheetData>
    <row r="1" spans="1:12" ht="30.75">
      <c r="A1" s="254" t="str">
        <f>JUV!A1</f>
        <v>EL VALLE DE TANDIL</v>
      </c>
      <c r="B1" s="254"/>
      <c r="C1" s="254"/>
      <c r="D1" s="254"/>
    </row>
    <row r="2" spans="1:12" ht="23.25">
      <c r="A2" s="258" t="str">
        <f>JUV!A2</f>
        <v>GOLF CLUB</v>
      </c>
      <c r="B2" s="258"/>
      <c r="C2" s="258"/>
      <c r="D2" s="258"/>
    </row>
    <row r="3" spans="1:12" ht="19.5">
      <c r="A3" s="255" t="s">
        <v>7</v>
      </c>
      <c r="B3" s="255"/>
      <c r="C3" s="255"/>
      <c r="D3" s="255"/>
    </row>
    <row r="4" spans="1:12" ht="26.25">
      <c r="A4" s="256" t="s">
        <v>12</v>
      </c>
      <c r="B4" s="256"/>
      <c r="C4" s="256"/>
      <c r="D4" s="256"/>
    </row>
    <row r="5" spans="1:12" ht="19.5">
      <c r="A5" s="257" t="s">
        <v>14</v>
      </c>
      <c r="B5" s="257"/>
      <c r="C5" s="257"/>
      <c r="D5" s="257"/>
    </row>
    <row r="6" spans="1:12" ht="20.25" thickBot="1">
      <c r="A6" s="250" t="str">
        <f>JUV!A6</f>
        <v>DOMINGO 21 DE MARZODE 2021</v>
      </c>
      <c r="B6" s="250"/>
      <c r="C6" s="250"/>
      <c r="D6" s="250"/>
    </row>
    <row r="7" spans="1:12" ht="18.95" customHeight="1" thickBot="1">
      <c r="A7" s="247" t="s">
        <v>98</v>
      </c>
      <c r="B7" s="248"/>
      <c r="C7" s="248"/>
      <c r="D7" s="249"/>
    </row>
    <row r="8" spans="1:12" s="3" customFormat="1" ht="18.95" customHeight="1" thickBot="1">
      <c r="A8" s="4" t="s">
        <v>0</v>
      </c>
      <c r="B8" s="7" t="s">
        <v>9</v>
      </c>
      <c r="C8" s="7" t="s">
        <v>21</v>
      </c>
      <c r="D8" s="4" t="s">
        <v>8</v>
      </c>
      <c r="F8" s="27"/>
    </row>
    <row r="9" spans="1:12" ht="18.95" customHeight="1" thickBot="1">
      <c r="A9" s="39" t="s">
        <v>113</v>
      </c>
      <c r="B9" s="37" t="s">
        <v>31</v>
      </c>
      <c r="C9" s="38">
        <v>40437</v>
      </c>
      <c r="D9" s="40">
        <f>7+5+4+4+6+5+5+5+4</f>
        <v>45</v>
      </c>
      <c r="E9" s="26" t="s">
        <v>20</v>
      </c>
      <c r="F9" s="27"/>
      <c r="H9" s="79"/>
      <c r="I9" s="79"/>
      <c r="J9" s="79"/>
      <c r="K9" s="79"/>
      <c r="L9" s="79"/>
    </row>
    <row r="10" spans="1:12" ht="18.95" customHeight="1" thickBot="1">
      <c r="A10" s="39" t="s">
        <v>162</v>
      </c>
      <c r="B10" s="37" t="s">
        <v>29</v>
      </c>
      <c r="C10" s="38">
        <v>40522</v>
      </c>
      <c r="D10" s="40">
        <v>46</v>
      </c>
      <c r="E10" s="26" t="s">
        <v>22</v>
      </c>
      <c r="F10" s="27"/>
      <c r="H10" s="79"/>
      <c r="I10" s="79"/>
      <c r="J10" s="79"/>
      <c r="K10" s="79"/>
      <c r="L10" s="79"/>
    </row>
    <row r="11" spans="1:12" ht="18.95" customHeight="1" thickBot="1">
      <c r="A11" s="39" t="s">
        <v>60</v>
      </c>
      <c r="B11" s="37" t="s">
        <v>28</v>
      </c>
      <c r="C11" s="38">
        <v>40766</v>
      </c>
      <c r="D11" s="40">
        <f>6+4+5+8+5+6+5+8+5</f>
        <v>52</v>
      </c>
      <c r="E11" s="26" t="s">
        <v>23</v>
      </c>
      <c r="F11" s="27"/>
      <c r="H11" s="79"/>
      <c r="I11" s="79"/>
      <c r="J11" s="79"/>
      <c r="K11" s="79"/>
      <c r="L11" s="79"/>
    </row>
    <row r="12" spans="1:12" ht="18.95" customHeight="1">
      <c r="A12" s="39" t="s">
        <v>86</v>
      </c>
      <c r="B12" s="37" t="s">
        <v>31</v>
      </c>
      <c r="C12" s="38">
        <v>40360</v>
      </c>
      <c r="D12" s="40">
        <f>7+8+10+8+5+3+4+5+5</f>
        <v>55</v>
      </c>
      <c r="F12" s="27"/>
      <c r="H12" s="79"/>
      <c r="I12" s="79"/>
      <c r="J12" s="79"/>
      <c r="K12" s="79"/>
      <c r="L12" s="79"/>
    </row>
    <row r="13" spans="1:12" ht="18.95" customHeight="1">
      <c r="A13" s="39" t="s">
        <v>87</v>
      </c>
      <c r="B13" s="37" t="s">
        <v>28</v>
      </c>
      <c r="C13" s="38">
        <v>40430</v>
      </c>
      <c r="D13" s="40">
        <v>56</v>
      </c>
      <c r="F13" s="27"/>
    </row>
    <row r="14" spans="1:12" ht="18.95" customHeight="1">
      <c r="A14" s="39" t="s">
        <v>112</v>
      </c>
      <c r="B14" s="37" t="s">
        <v>26</v>
      </c>
      <c r="C14" s="38">
        <v>40886</v>
      </c>
      <c r="D14" s="40">
        <v>56</v>
      </c>
      <c r="F14" s="27"/>
    </row>
    <row r="15" spans="1:12" ht="18.95" customHeight="1">
      <c r="A15" s="39" t="s">
        <v>117</v>
      </c>
      <c r="B15" s="37" t="s">
        <v>31</v>
      </c>
      <c r="C15" s="38">
        <v>40791</v>
      </c>
      <c r="D15" s="40">
        <v>58</v>
      </c>
      <c r="F15" s="27"/>
    </row>
    <row r="16" spans="1:12" ht="18.95" customHeight="1">
      <c r="A16" s="39" t="s">
        <v>88</v>
      </c>
      <c r="B16" s="37" t="s">
        <v>28</v>
      </c>
      <c r="C16" s="38">
        <v>40862</v>
      </c>
      <c r="D16" s="40">
        <v>58</v>
      </c>
      <c r="F16" s="27"/>
    </row>
    <row r="17" spans="1:6" ht="18.95" customHeight="1">
      <c r="A17" s="39" t="s">
        <v>163</v>
      </c>
      <c r="B17" s="37" t="s">
        <v>29</v>
      </c>
      <c r="C17" s="38">
        <v>40722</v>
      </c>
      <c r="D17" s="40">
        <f>8+7+7+6+6+5+6+6+7</f>
        <v>58</v>
      </c>
      <c r="F17" s="27"/>
    </row>
    <row r="18" spans="1:6" ht="18.95" customHeight="1">
      <c r="A18" s="39" t="s">
        <v>164</v>
      </c>
      <c r="B18" s="37" t="s">
        <v>28</v>
      </c>
      <c r="C18" s="38">
        <v>40304</v>
      </c>
      <c r="D18" s="40">
        <f>10+8+10+5+8+6+4+7+5</f>
        <v>63</v>
      </c>
      <c r="F18" s="27"/>
    </row>
    <row r="19" spans="1:6" ht="18.95" customHeight="1">
      <c r="A19" s="39" t="s">
        <v>111</v>
      </c>
      <c r="B19" s="37" t="s">
        <v>28</v>
      </c>
      <c r="C19" s="38">
        <v>40518</v>
      </c>
      <c r="D19" s="40">
        <f>10+9+10+2+7+4+6+10+6</f>
        <v>64</v>
      </c>
      <c r="F19" s="27"/>
    </row>
    <row r="20" spans="1:6" ht="18.95" customHeight="1">
      <c r="A20" s="39" t="s">
        <v>165</v>
      </c>
      <c r="B20" s="37" t="s">
        <v>132</v>
      </c>
      <c r="C20" s="38">
        <v>40518</v>
      </c>
      <c r="D20" s="40">
        <f>7+9+10+7+8+6+7+7+7</f>
        <v>68</v>
      </c>
      <c r="F20" s="27"/>
    </row>
    <row r="21" spans="1:6" ht="18.95" customHeight="1">
      <c r="A21" s="39" t="s">
        <v>166</v>
      </c>
      <c r="B21" s="37" t="s">
        <v>132</v>
      </c>
      <c r="C21" s="38">
        <v>40786</v>
      </c>
      <c r="D21" s="40">
        <v>73</v>
      </c>
      <c r="F21" s="27"/>
    </row>
    <row r="22" spans="1:6" ht="18.95" customHeight="1" thickBot="1">
      <c r="A22" s="124" t="s">
        <v>167</v>
      </c>
      <c r="B22" s="126" t="s">
        <v>31</v>
      </c>
      <c r="C22" s="216">
        <v>40871</v>
      </c>
      <c r="D22" s="217">
        <v>84</v>
      </c>
      <c r="F22" s="27"/>
    </row>
    <row r="23" spans="1:6" ht="18.95" customHeight="1" thickBot="1">
      <c r="D23" s="1"/>
    </row>
    <row r="24" spans="1:6" ht="18.95" customHeight="1" thickBot="1">
      <c r="A24" s="247" t="s">
        <v>99</v>
      </c>
      <c r="B24" s="248"/>
      <c r="C24" s="248"/>
      <c r="D24" s="249"/>
    </row>
    <row r="25" spans="1:6" s="3" customFormat="1" ht="18.95" customHeight="1" thickBot="1">
      <c r="A25" s="4" t="s">
        <v>6</v>
      </c>
      <c r="B25" s="7" t="s">
        <v>9</v>
      </c>
      <c r="C25" s="7" t="s">
        <v>21</v>
      </c>
      <c r="D25" s="4" t="s">
        <v>8</v>
      </c>
      <c r="F25" s="27"/>
    </row>
    <row r="26" spans="1:6" ht="18.95" customHeight="1" thickBot="1">
      <c r="A26" s="39" t="s">
        <v>168</v>
      </c>
      <c r="B26" s="37" t="s">
        <v>27</v>
      </c>
      <c r="C26" s="38">
        <v>40439</v>
      </c>
      <c r="D26" s="40">
        <v>49</v>
      </c>
      <c r="E26" s="26" t="s">
        <v>20</v>
      </c>
      <c r="F26" s="27"/>
    </row>
    <row r="27" spans="1:6" ht="18.95" customHeight="1" thickBot="1">
      <c r="A27" s="39" t="s">
        <v>169</v>
      </c>
      <c r="B27" s="37" t="s">
        <v>31</v>
      </c>
      <c r="C27" s="38">
        <v>40470</v>
      </c>
      <c r="D27" s="40">
        <v>66</v>
      </c>
      <c r="E27" s="26" t="s">
        <v>22</v>
      </c>
      <c r="F27" s="27"/>
    </row>
    <row r="28" spans="1:6" ht="18.95" customHeight="1" thickBot="1">
      <c r="A28" s="39" t="s">
        <v>45</v>
      </c>
      <c r="B28" s="37" t="s">
        <v>29</v>
      </c>
      <c r="C28" s="38">
        <v>40326</v>
      </c>
      <c r="D28" s="40">
        <v>67</v>
      </c>
      <c r="E28" s="26" t="s">
        <v>23</v>
      </c>
      <c r="F28" s="27"/>
    </row>
    <row r="29" spans="1:6" ht="19.5">
      <c r="A29" s="39" t="s">
        <v>114</v>
      </c>
      <c r="B29" s="37" t="s">
        <v>29</v>
      </c>
      <c r="C29" s="38">
        <v>40616</v>
      </c>
      <c r="D29" s="40">
        <v>68</v>
      </c>
    </row>
    <row r="30" spans="1:6" ht="20.25" thickBot="1">
      <c r="A30" s="124" t="s">
        <v>126</v>
      </c>
      <c r="B30" s="126" t="s">
        <v>28</v>
      </c>
      <c r="C30" s="216">
        <v>40546</v>
      </c>
      <c r="D30" s="217">
        <f>10+8+8+8+8+5+6+9+6</f>
        <v>68</v>
      </c>
    </row>
    <row r="31" spans="1:6">
      <c r="D31" s="1"/>
    </row>
    <row r="32" spans="1:6">
      <c r="D32" s="1"/>
    </row>
    <row r="33" spans="4:4">
      <c r="D33" s="1"/>
    </row>
    <row r="34" spans="4:4">
      <c r="D34" s="1"/>
    </row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</sheetData>
  <sortState ref="A26:D30">
    <sortCondition ref="D26:D30"/>
  </sortState>
  <mergeCells count="8">
    <mergeCell ref="A24:D24"/>
    <mergeCell ref="A6:D6"/>
    <mergeCell ref="A7:D7"/>
    <mergeCell ref="A1:D1"/>
    <mergeCell ref="A3:D3"/>
    <mergeCell ref="A4:D4"/>
    <mergeCell ref="A5:D5"/>
    <mergeCell ref="A2:D2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N180"/>
  <sheetViews>
    <sheetView zoomScale="70" workbookViewId="0">
      <selection sqref="A1:D1"/>
    </sheetView>
  </sheetViews>
  <sheetFormatPr baseColWidth="10" defaultRowHeight="18.75"/>
  <cols>
    <col min="1" max="1" width="55.85546875" style="1" bestFit="1" customWidth="1"/>
    <col min="2" max="2" width="13.28515625" style="1" bestFit="1" customWidth="1"/>
    <col min="3" max="3" width="16" style="1" bestFit="1" customWidth="1"/>
    <col min="4" max="4" width="10.85546875" style="2" bestFit="1" customWidth="1"/>
    <col min="5" max="5" width="4.28515625" style="1" bestFit="1" customWidth="1"/>
    <col min="6" max="16384" width="11.42578125" style="1"/>
  </cols>
  <sheetData>
    <row r="1" spans="1:14" ht="30.75">
      <c r="A1" s="254" t="str">
        <f>JUV!A1</f>
        <v>EL VALLE DE TANDIL</v>
      </c>
      <c r="B1" s="254"/>
      <c r="C1" s="254"/>
      <c r="D1" s="254"/>
    </row>
    <row r="2" spans="1:14" ht="23.25">
      <c r="A2" s="258" t="str">
        <f>JUV!A2</f>
        <v>GOLF CLUB</v>
      </c>
      <c r="B2" s="258"/>
      <c r="C2" s="258"/>
      <c r="D2" s="258"/>
    </row>
    <row r="3" spans="1:14" ht="19.5">
      <c r="A3" s="255" t="s">
        <v>7</v>
      </c>
      <c r="B3" s="255"/>
      <c r="C3" s="255"/>
      <c r="D3" s="255"/>
    </row>
    <row r="4" spans="1:14" ht="26.25">
      <c r="A4" s="256" t="s">
        <v>12</v>
      </c>
      <c r="B4" s="256"/>
      <c r="C4" s="256"/>
      <c r="D4" s="256"/>
    </row>
    <row r="5" spans="1:14" ht="19.5">
      <c r="A5" s="257" t="s">
        <v>14</v>
      </c>
      <c r="B5" s="257"/>
      <c r="C5" s="257"/>
      <c r="D5" s="257"/>
    </row>
    <row r="6" spans="1:14" ht="19.5">
      <c r="A6" s="250" t="str">
        <f>JUV!A6</f>
        <v>DOMINGO 21 DE MARZODE 2021</v>
      </c>
      <c r="B6" s="250"/>
      <c r="C6" s="250"/>
      <c r="D6" s="250"/>
    </row>
    <row r="7" spans="1:14" ht="20.25" thickBot="1">
      <c r="A7" s="10"/>
      <c r="B7" s="10"/>
      <c r="C7" s="10"/>
      <c r="D7" s="10"/>
    </row>
    <row r="8" spans="1:14" ht="20.25" thickBot="1">
      <c r="A8" s="247" t="s">
        <v>100</v>
      </c>
      <c r="B8" s="248"/>
      <c r="C8" s="248"/>
      <c r="D8" s="249"/>
    </row>
    <row r="9" spans="1:14" s="3" customFormat="1" ht="20.25" thickBot="1">
      <c r="A9" s="4" t="s">
        <v>0</v>
      </c>
      <c r="B9" s="7" t="s">
        <v>9</v>
      </c>
      <c r="C9" s="7" t="s">
        <v>21</v>
      </c>
      <c r="D9" s="4" t="s">
        <v>8</v>
      </c>
    </row>
    <row r="10" spans="1:14" ht="20.25" thickBot="1">
      <c r="A10" s="39" t="s">
        <v>174</v>
      </c>
      <c r="B10" s="37" t="s">
        <v>132</v>
      </c>
      <c r="C10" s="38">
        <v>41277</v>
      </c>
      <c r="D10" s="40">
        <v>41</v>
      </c>
      <c r="E10" s="26" t="s">
        <v>20</v>
      </c>
      <c r="F10" s="27"/>
      <c r="G10" s="74"/>
      <c r="J10" s="108"/>
      <c r="K10" s="108"/>
      <c r="L10" s="108"/>
      <c r="M10" s="108"/>
      <c r="N10" s="108"/>
    </row>
    <row r="11" spans="1:14" ht="20.25" thickBot="1">
      <c r="A11" s="39" t="s">
        <v>119</v>
      </c>
      <c r="B11" s="37" t="s">
        <v>28</v>
      </c>
      <c r="C11" s="38">
        <v>41137</v>
      </c>
      <c r="D11" s="40">
        <v>49</v>
      </c>
      <c r="E11" s="26" t="s">
        <v>22</v>
      </c>
      <c r="F11" s="27"/>
      <c r="G11" s="74"/>
      <c r="J11" s="108"/>
      <c r="K11" s="108"/>
      <c r="L11" s="108"/>
      <c r="M11" s="108"/>
      <c r="N11" s="108"/>
    </row>
    <row r="12" spans="1:14" ht="20.25" thickBot="1">
      <c r="A12" s="39" t="s">
        <v>116</v>
      </c>
      <c r="B12" s="37" t="s">
        <v>31</v>
      </c>
      <c r="C12" s="38">
        <v>40952</v>
      </c>
      <c r="D12" s="40">
        <v>52</v>
      </c>
      <c r="E12" s="26" t="s">
        <v>23</v>
      </c>
      <c r="F12" s="27"/>
      <c r="G12" s="74"/>
      <c r="J12" s="108"/>
      <c r="K12" s="108"/>
      <c r="L12" s="108"/>
      <c r="M12" s="108"/>
      <c r="N12" s="108"/>
    </row>
    <row r="13" spans="1:14" ht="19.5">
      <c r="A13" s="39" t="s">
        <v>225</v>
      </c>
      <c r="B13" s="37" t="s">
        <v>29</v>
      </c>
      <c r="C13" s="38">
        <v>41123</v>
      </c>
      <c r="D13" s="40">
        <v>52</v>
      </c>
      <c r="F13" s="27"/>
      <c r="G13" s="105"/>
      <c r="J13" s="108"/>
      <c r="K13" s="108"/>
      <c r="L13" s="108"/>
      <c r="M13" s="108"/>
      <c r="N13" s="108"/>
    </row>
    <row r="14" spans="1:14" ht="19.5">
      <c r="A14" s="39" t="s">
        <v>118</v>
      </c>
      <c r="B14" s="37" t="s">
        <v>31</v>
      </c>
      <c r="C14" s="38">
        <v>40955</v>
      </c>
      <c r="D14" s="40">
        <v>56</v>
      </c>
      <c r="F14" s="27"/>
      <c r="G14" s="105"/>
    </row>
    <row r="15" spans="1:14" ht="19.5">
      <c r="A15" s="39" t="s">
        <v>176</v>
      </c>
      <c r="B15" s="37" t="s">
        <v>31</v>
      </c>
      <c r="C15" s="38">
        <v>41307</v>
      </c>
      <c r="D15" s="40">
        <v>59</v>
      </c>
      <c r="F15" s="27"/>
      <c r="G15" s="105"/>
    </row>
    <row r="16" spans="1:14" ht="19.5">
      <c r="A16" s="39" t="s">
        <v>127</v>
      </c>
      <c r="B16" s="37" t="s">
        <v>31</v>
      </c>
      <c r="C16" s="38">
        <v>41184</v>
      </c>
      <c r="D16" s="40">
        <v>59</v>
      </c>
      <c r="F16" s="27"/>
      <c r="G16" s="105"/>
    </row>
    <row r="17" spans="1:7" ht="19.5">
      <c r="A17" s="39" t="s">
        <v>177</v>
      </c>
      <c r="B17" s="37" t="s">
        <v>31</v>
      </c>
      <c r="C17" s="38">
        <v>41387</v>
      </c>
      <c r="D17" s="40">
        <v>61</v>
      </c>
      <c r="F17" s="27"/>
      <c r="G17" s="105"/>
    </row>
    <row r="18" spans="1:7" ht="19.5">
      <c r="A18" s="39" t="s">
        <v>175</v>
      </c>
      <c r="B18" s="37" t="s">
        <v>31</v>
      </c>
      <c r="C18" s="38">
        <v>41163</v>
      </c>
      <c r="D18" s="40">
        <v>63</v>
      </c>
      <c r="F18" s="27"/>
    </row>
    <row r="19" spans="1:7" ht="19.5">
      <c r="A19" s="39" t="s">
        <v>89</v>
      </c>
      <c r="B19" s="37" t="s">
        <v>30</v>
      </c>
      <c r="C19" s="38">
        <v>40954</v>
      </c>
      <c r="D19" s="40">
        <v>64</v>
      </c>
      <c r="F19" s="27"/>
    </row>
    <row r="20" spans="1:7" ht="19.5">
      <c r="A20" s="39" t="s">
        <v>115</v>
      </c>
      <c r="B20" s="37" t="s">
        <v>28</v>
      </c>
      <c r="C20" s="38">
        <v>40937</v>
      </c>
      <c r="D20" s="40">
        <v>64</v>
      </c>
      <c r="F20" s="27"/>
    </row>
    <row r="21" spans="1:7" ht="20.25" thickBot="1">
      <c r="A21" s="221" t="s">
        <v>178</v>
      </c>
      <c r="B21" s="126" t="s">
        <v>30</v>
      </c>
      <c r="C21" s="216">
        <v>42720</v>
      </c>
      <c r="D21" s="218" t="s">
        <v>10</v>
      </c>
      <c r="F21" s="27"/>
    </row>
    <row r="22" spans="1:7" ht="19.5">
      <c r="A22" s="86"/>
      <c r="B22" s="90"/>
      <c r="C22" s="219"/>
      <c r="D22" s="220"/>
      <c r="F22" s="27"/>
    </row>
    <row r="23" spans="1:7" ht="19.5">
      <c r="A23" s="86"/>
      <c r="B23" s="90"/>
      <c r="C23" s="219"/>
      <c r="D23" s="220"/>
      <c r="F23" s="27"/>
    </row>
    <row r="24" spans="1:7" ht="19.5">
      <c r="A24" s="86"/>
      <c r="B24" s="90"/>
      <c r="C24" s="219"/>
      <c r="D24" s="220"/>
      <c r="F24" s="27"/>
    </row>
    <row r="25" spans="1:7" ht="19.5" thickBot="1">
      <c r="A25" s="92"/>
      <c r="B25" s="93"/>
      <c r="C25" s="94"/>
      <c r="D25" s="1"/>
    </row>
    <row r="26" spans="1:7" ht="20.25" thickBot="1">
      <c r="A26" s="247" t="s">
        <v>101</v>
      </c>
      <c r="B26" s="248"/>
      <c r="C26" s="248"/>
      <c r="D26" s="249"/>
    </row>
    <row r="27" spans="1:7" ht="20.25" thickBot="1">
      <c r="A27" s="4" t="s">
        <v>6</v>
      </c>
      <c r="B27" s="7" t="s">
        <v>9</v>
      </c>
      <c r="C27" s="7" t="s">
        <v>21</v>
      </c>
      <c r="D27" s="4" t="s">
        <v>8</v>
      </c>
      <c r="E27" s="67"/>
    </row>
    <row r="28" spans="1:7" ht="20.25" thickBot="1">
      <c r="A28" s="39" t="s">
        <v>44</v>
      </c>
      <c r="B28" s="37" t="s">
        <v>31</v>
      </c>
      <c r="C28" s="38">
        <v>40917</v>
      </c>
      <c r="D28" s="40">
        <v>49</v>
      </c>
      <c r="E28" s="80" t="s">
        <v>20</v>
      </c>
    </row>
    <row r="29" spans="1:7" ht="20.25" thickBot="1">
      <c r="A29" s="39" t="s">
        <v>170</v>
      </c>
      <c r="B29" s="37" t="s">
        <v>27</v>
      </c>
      <c r="C29" s="38">
        <v>41129</v>
      </c>
      <c r="D29" s="40">
        <v>56</v>
      </c>
      <c r="E29" s="80" t="s">
        <v>22</v>
      </c>
    </row>
    <row r="30" spans="1:7" ht="20.25" thickBot="1">
      <c r="A30" s="39" t="s">
        <v>171</v>
      </c>
      <c r="B30" s="37" t="s">
        <v>31</v>
      </c>
      <c r="C30" s="38">
        <v>40933</v>
      </c>
      <c r="D30" s="40">
        <v>62</v>
      </c>
      <c r="E30" s="80" t="s">
        <v>23</v>
      </c>
    </row>
    <row r="31" spans="1:7" ht="19.5">
      <c r="A31" s="39" t="s">
        <v>46</v>
      </c>
      <c r="B31" s="37" t="s">
        <v>29</v>
      </c>
      <c r="C31" s="38">
        <v>41055</v>
      </c>
      <c r="D31" s="40">
        <v>64</v>
      </c>
    </row>
    <row r="32" spans="1:7" ht="19.5">
      <c r="A32" s="39" t="s">
        <v>172</v>
      </c>
      <c r="B32" s="37" t="s">
        <v>31</v>
      </c>
      <c r="C32" s="38">
        <v>41082</v>
      </c>
      <c r="D32" s="40">
        <v>66</v>
      </c>
    </row>
    <row r="33" spans="1:4" ht="19.5">
      <c r="A33" s="39" t="s">
        <v>67</v>
      </c>
      <c r="B33" s="37" t="s">
        <v>26</v>
      </c>
      <c r="C33" s="38">
        <v>40984</v>
      </c>
      <c r="D33" s="40">
        <v>75</v>
      </c>
    </row>
    <row r="34" spans="1:4" ht="19.5">
      <c r="A34" s="39" t="s">
        <v>173</v>
      </c>
      <c r="B34" s="37" t="s">
        <v>31</v>
      </c>
      <c r="C34" s="38">
        <v>41086</v>
      </c>
      <c r="D34" s="40">
        <v>75</v>
      </c>
    </row>
    <row r="35" spans="1:4" ht="20.25" thickBot="1">
      <c r="A35" s="124" t="s">
        <v>120</v>
      </c>
      <c r="B35" s="126" t="s">
        <v>31</v>
      </c>
      <c r="C35" s="216">
        <v>41453</v>
      </c>
      <c r="D35" s="217">
        <v>82</v>
      </c>
    </row>
    <row r="36" spans="1:4">
      <c r="D36" s="1"/>
    </row>
    <row r="37" spans="1:4">
      <c r="D37" s="1"/>
    </row>
    <row r="38" spans="1:4">
      <c r="D38" s="1"/>
    </row>
    <row r="39" spans="1:4">
      <c r="D39" s="1"/>
    </row>
    <row r="40" spans="1:4">
      <c r="D40" s="1"/>
    </row>
    <row r="41" spans="1:4">
      <c r="D41" s="1"/>
    </row>
    <row r="42" spans="1:4">
      <c r="D42" s="1"/>
    </row>
    <row r="43" spans="1:4">
      <c r="D43" s="1"/>
    </row>
    <row r="44" spans="1:4">
      <c r="D44" s="1"/>
    </row>
    <row r="45" spans="1:4">
      <c r="D45" s="1"/>
    </row>
    <row r="46" spans="1:4">
      <c r="D46" s="1"/>
    </row>
    <row r="47" spans="1:4">
      <c r="D47" s="1"/>
    </row>
    <row r="48" spans="1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</sheetData>
  <sortState ref="A10:D21">
    <sortCondition ref="D10:D21"/>
  </sortState>
  <mergeCells count="8">
    <mergeCell ref="A26:D26"/>
    <mergeCell ref="A5:D5"/>
    <mergeCell ref="A8:D8"/>
    <mergeCell ref="A1:D1"/>
    <mergeCell ref="A2:D2"/>
    <mergeCell ref="A3:D3"/>
    <mergeCell ref="A4:D4"/>
    <mergeCell ref="A6:D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7"/>
  <sheetViews>
    <sheetView zoomScale="70" workbookViewId="0">
      <selection sqref="A1:D1"/>
    </sheetView>
  </sheetViews>
  <sheetFormatPr baseColWidth="10" defaultRowHeight="18.75"/>
  <cols>
    <col min="1" max="1" width="50.5703125" style="1" customWidth="1"/>
    <col min="2" max="2" width="13.28515625" style="1" bestFit="1" customWidth="1"/>
    <col min="3" max="3" width="16" style="1" bestFit="1" customWidth="1"/>
    <col min="4" max="4" width="10.85546875" style="2" bestFit="1" customWidth="1"/>
    <col min="5" max="5" width="4.28515625" style="1" bestFit="1" customWidth="1"/>
    <col min="6" max="16384" width="11.42578125" style="1"/>
  </cols>
  <sheetData>
    <row r="1" spans="1:5" ht="30.75">
      <c r="A1" s="254" t="str">
        <f>JUV!A1</f>
        <v>EL VALLE DE TANDIL</v>
      </c>
      <c r="B1" s="254"/>
      <c r="C1" s="254"/>
      <c r="D1" s="254"/>
    </row>
    <row r="2" spans="1:5" ht="23.25">
      <c r="A2" s="258" t="str">
        <f>JUV!A2</f>
        <v>GOLF CLUB</v>
      </c>
      <c r="B2" s="258"/>
      <c r="C2" s="258"/>
      <c r="D2" s="258"/>
    </row>
    <row r="3" spans="1:5" ht="19.5">
      <c r="A3" s="255" t="s">
        <v>7</v>
      </c>
      <c r="B3" s="255"/>
      <c r="C3" s="255"/>
      <c r="D3" s="255"/>
    </row>
    <row r="4" spans="1:5" ht="26.25">
      <c r="A4" s="256" t="s">
        <v>12</v>
      </c>
      <c r="B4" s="256"/>
      <c r="C4" s="256"/>
      <c r="D4" s="256"/>
    </row>
    <row r="5" spans="1:5" ht="19.5">
      <c r="A5" s="257" t="s">
        <v>14</v>
      </c>
      <c r="B5" s="257"/>
      <c r="C5" s="257"/>
      <c r="D5" s="257"/>
    </row>
    <row r="6" spans="1:5" ht="19.5">
      <c r="A6" s="250" t="str">
        <f>JUV!A6</f>
        <v>DOMINGO 21 DE MARZODE 2021</v>
      </c>
      <c r="B6" s="250"/>
      <c r="C6" s="250"/>
      <c r="D6" s="250"/>
    </row>
    <row r="7" spans="1:5" ht="19.5" thickBot="1"/>
    <row r="8" spans="1:5" ht="20.25" thickBot="1">
      <c r="A8" s="247" t="s">
        <v>24</v>
      </c>
      <c r="B8" s="248"/>
      <c r="C8" s="248"/>
      <c r="D8" s="249"/>
    </row>
    <row r="9" spans="1:5" ht="20.25" thickBot="1">
      <c r="A9" s="4" t="s">
        <v>0</v>
      </c>
      <c r="B9" s="7" t="s">
        <v>9</v>
      </c>
      <c r="C9" s="7" t="s">
        <v>21</v>
      </c>
      <c r="D9" s="4" t="s">
        <v>8</v>
      </c>
      <c r="E9" s="3"/>
    </row>
    <row r="10" spans="1:5" ht="20.25" thickBot="1">
      <c r="A10" s="39" t="s">
        <v>183</v>
      </c>
      <c r="B10" s="37" t="s">
        <v>29</v>
      </c>
      <c r="C10" s="38">
        <v>39358</v>
      </c>
      <c r="D10" s="40">
        <f>7+5+10+9+5+6+5+5+6</f>
        <v>58</v>
      </c>
      <c r="E10" s="26" t="s">
        <v>20</v>
      </c>
    </row>
    <row r="11" spans="1:5" ht="19.5">
      <c r="A11" s="39" t="s">
        <v>179</v>
      </c>
      <c r="B11" s="37" t="s">
        <v>27</v>
      </c>
      <c r="C11" s="38">
        <v>38531</v>
      </c>
      <c r="D11" s="40">
        <f>8+6+5+8+7+5+7+5+10</f>
        <v>61</v>
      </c>
    </row>
    <row r="12" spans="1:5" ht="19.5">
      <c r="A12" s="39" t="s">
        <v>185</v>
      </c>
      <c r="B12" s="37" t="s">
        <v>30</v>
      </c>
      <c r="C12" s="38">
        <v>38393</v>
      </c>
      <c r="D12" s="40">
        <f>9+6+5+7+9+6+8+6+7</f>
        <v>63</v>
      </c>
    </row>
    <row r="13" spans="1:5" ht="19.5">
      <c r="A13" s="39" t="s">
        <v>181</v>
      </c>
      <c r="B13" s="37" t="s">
        <v>27</v>
      </c>
      <c r="C13" s="38">
        <v>39412</v>
      </c>
      <c r="D13" s="40">
        <f>9+9+9+6+6+5+7+6+10</f>
        <v>67</v>
      </c>
    </row>
    <row r="14" spans="1:5" ht="19.5">
      <c r="A14" s="39" t="s">
        <v>180</v>
      </c>
      <c r="B14" s="37" t="s">
        <v>27</v>
      </c>
      <c r="C14" s="38">
        <v>38937</v>
      </c>
      <c r="D14" s="40">
        <f>9+7+7+10+5+7+9+10+7</f>
        <v>71</v>
      </c>
    </row>
    <row r="15" spans="1:5" ht="19.5">
      <c r="A15" s="39" t="s">
        <v>122</v>
      </c>
      <c r="B15" s="37" t="s">
        <v>31</v>
      </c>
      <c r="C15" s="38">
        <v>39264</v>
      </c>
      <c r="D15" s="40">
        <f>10+9+10+10+9+5+8+5+10</f>
        <v>76</v>
      </c>
    </row>
    <row r="16" spans="1:5" ht="19.5">
      <c r="A16" s="39" t="s">
        <v>184</v>
      </c>
      <c r="B16" s="37" t="s">
        <v>29</v>
      </c>
      <c r="C16" s="38">
        <v>39425</v>
      </c>
      <c r="D16" s="40">
        <f>10+7+10+10+8+9+10+6+10</f>
        <v>80</v>
      </c>
    </row>
    <row r="17" spans="1:4" ht="20.25" thickBot="1">
      <c r="A17" s="95" t="s">
        <v>182</v>
      </c>
      <c r="B17" s="126" t="s">
        <v>27</v>
      </c>
      <c r="C17" s="216">
        <v>39353</v>
      </c>
      <c r="D17" s="218" t="s">
        <v>10</v>
      </c>
    </row>
  </sheetData>
  <sortState ref="A10:D17">
    <sortCondition ref="D10:D17"/>
  </sortState>
  <mergeCells count="7">
    <mergeCell ref="A8:D8"/>
    <mergeCell ref="A5:D5"/>
    <mergeCell ref="A1:D1"/>
    <mergeCell ref="A2:D2"/>
    <mergeCell ref="A3:D3"/>
    <mergeCell ref="A4:D4"/>
    <mergeCell ref="A6:D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31"/>
  <sheetViews>
    <sheetView zoomScale="70" workbookViewId="0">
      <selection sqref="A1:C1"/>
    </sheetView>
  </sheetViews>
  <sheetFormatPr baseColWidth="10" defaultRowHeight="18.75"/>
  <cols>
    <col min="1" max="1" width="43.140625" style="1" bestFit="1" customWidth="1"/>
    <col min="2" max="2" width="13.28515625" style="2" bestFit="1" customWidth="1"/>
    <col min="3" max="3" width="11.42578125" style="1"/>
    <col min="4" max="4" width="4.28515625" style="1" bestFit="1" customWidth="1"/>
    <col min="5" max="16384" width="11.42578125" style="1"/>
  </cols>
  <sheetData>
    <row r="1" spans="1:4" ht="30.75">
      <c r="A1" s="254" t="str">
        <f>JUV!A1</f>
        <v>EL VALLE DE TANDIL</v>
      </c>
      <c r="B1" s="254"/>
      <c r="C1" s="254"/>
    </row>
    <row r="2" spans="1:4" ht="23.25">
      <c r="A2" s="258" t="str">
        <f>JUV!A2</f>
        <v>GOLF CLUB</v>
      </c>
      <c r="B2" s="258"/>
      <c r="C2" s="258"/>
    </row>
    <row r="3" spans="1:4">
      <c r="A3" s="263" t="s">
        <v>7</v>
      </c>
      <c r="B3" s="263"/>
      <c r="C3" s="263"/>
    </row>
    <row r="4" spans="1:4" ht="26.25">
      <c r="A4" s="256" t="s">
        <v>12</v>
      </c>
      <c r="B4" s="256"/>
      <c r="C4" s="256"/>
    </row>
    <row r="5" spans="1:4" ht="19.5">
      <c r="A5" s="257" t="s">
        <v>19</v>
      </c>
      <c r="B5" s="257"/>
      <c r="C5" s="257"/>
    </row>
    <row r="6" spans="1:4" ht="19.5">
      <c r="A6" s="250" t="str">
        <f>JUV!A6</f>
        <v>DOMINGO 21 DE MARZODE 2021</v>
      </c>
      <c r="B6" s="250"/>
      <c r="C6" s="250"/>
    </row>
    <row r="7" spans="1:4" ht="20.25" thickBot="1">
      <c r="A7" s="10"/>
      <c r="B7" s="10"/>
      <c r="C7" s="10"/>
    </row>
    <row r="8" spans="1:4" ht="20.25" thickBot="1">
      <c r="A8" s="260" t="s">
        <v>13</v>
      </c>
      <c r="B8" s="261"/>
      <c r="C8" s="262"/>
    </row>
    <row r="9" spans="1:4" s="3" customFormat="1" ht="20.25" thickBot="1">
      <c r="A9" s="4" t="s">
        <v>0</v>
      </c>
      <c r="B9" s="4" t="s">
        <v>9</v>
      </c>
      <c r="C9" s="4" t="s">
        <v>8</v>
      </c>
      <c r="D9" s="73"/>
    </row>
    <row r="10" spans="1:4" ht="20.25" thickBot="1">
      <c r="A10" s="5" t="s">
        <v>202</v>
      </c>
      <c r="B10" s="8"/>
      <c r="C10" s="6">
        <v>28</v>
      </c>
      <c r="D10" s="26" t="s">
        <v>20</v>
      </c>
    </row>
    <row r="11" spans="1:4" ht="20.25" thickBot="1">
      <c r="A11" s="5" t="s">
        <v>189</v>
      </c>
      <c r="B11" s="8" t="s">
        <v>28</v>
      </c>
      <c r="C11" s="6">
        <v>34</v>
      </c>
      <c r="D11" s="26" t="s">
        <v>20</v>
      </c>
    </row>
    <row r="12" spans="1:4" ht="20.25" thickBot="1">
      <c r="A12" s="5" t="s">
        <v>195</v>
      </c>
      <c r="B12" s="8" t="s">
        <v>28</v>
      </c>
      <c r="C12" s="6">
        <v>35</v>
      </c>
      <c r="D12" s="26" t="s">
        <v>20</v>
      </c>
    </row>
    <row r="13" spans="1:4" ht="20.25" thickBot="1">
      <c r="A13" s="5" t="s">
        <v>194</v>
      </c>
      <c r="B13" s="8" t="s">
        <v>31</v>
      </c>
      <c r="C13" s="6">
        <v>37</v>
      </c>
      <c r="D13" s="26" t="s">
        <v>20</v>
      </c>
    </row>
    <row r="14" spans="1:4" ht="20.25" thickBot="1">
      <c r="A14" s="5" t="s">
        <v>193</v>
      </c>
      <c r="B14" s="8" t="s">
        <v>31</v>
      </c>
      <c r="C14" s="6">
        <v>40</v>
      </c>
      <c r="D14" s="26" t="s">
        <v>20</v>
      </c>
    </row>
    <row r="15" spans="1:4" ht="20.25" thickBot="1">
      <c r="A15" s="5" t="s">
        <v>186</v>
      </c>
      <c r="B15" s="8" t="s">
        <v>30</v>
      </c>
      <c r="C15" s="6">
        <v>42</v>
      </c>
      <c r="D15" s="26" t="s">
        <v>20</v>
      </c>
    </row>
    <row r="16" spans="1:4" ht="20.25" thickBot="1">
      <c r="A16" s="5" t="s">
        <v>192</v>
      </c>
      <c r="B16" s="8" t="s">
        <v>31</v>
      </c>
      <c r="C16" s="6">
        <v>42</v>
      </c>
      <c r="D16" s="26" t="s">
        <v>20</v>
      </c>
    </row>
    <row r="17" spans="1:4" ht="20.25" thickBot="1">
      <c r="A17" s="5" t="s">
        <v>187</v>
      </c>
      <c r="B17" s="8" t="s">
        <v>26</v>
      </c>
      <c r="C17" s="6">
        <v>43</v>
      </c>
      <c r="D17" s="26" t="s">
        <v>20</v>
      </c>
    </row>
    <row r="18" spans="1:4" ht="20.25" thickBot="1">
      <c r="A18" s="5" t="s">
        <v>91</v>
      </c>
      <c r="B18" s="8" t="s">
        <v>29</v>
      </c>
      <c r="C18" s="6">
        <v>43</v>
      </c>
      <c r="D18" s="26" t="s">
        <v>20</v>
      </c>
    </row>
    <row r="19" spans="1:4" ht="20.25" thickBot="1">
      <c r="A19" s="5" t="s">
        <v>201</v>
      </c>
      <c r="B19" s="8"/>
      <c r="C19" s="6">
        <v>46</v>
      </c>
      <c r="D19" s="26" t="s">
        <v>20</v>
      </c>
    </row>
    <row r="20" spans="1:4" ht="20.25" thickBot="1">
      <c r="A20" s="5" t="s">
        <v>121</v>
      </c>
      <c r="B20" s="8" t="s">
        <v>29</v>
      </c>
      <c r="C20" s="6">
        <v>47</v>
      </c>
      <c r="D20" s="26" t="s">
        <v>20</v>
      </c>
    </row>
    <row r="21" spans="1:4" ht="20.25" thickBot="1">
      <c r="A21" s="5" t="s">
        <v>196</v>
      </c>
      <c r="B21" s="8" t="s">
        <v>31</v>
      </c>
      <c r="C21" s="6">
        <v>48</v>
      </c>
      <c r="D21" s="26" t="s">
        <v>20</v>
      </c>
    </row>
    <row r="22" spans="1:4" ht="19.5">
      <c r="A22" s="112" t="s">
        <v>188</v>
      </c>
      <c r="B22" s="8" t="s">
        <v>28</v>
      </c>
      <c r="C22" s="113" t="s">
        <v>10</v>
      </c>
    </row>
    <row r="23" spans="1:4" ht="19.5">
      <c r="A23" s="112" t="s">
        <v>190</v>
      </c>
      <c r="B23" s="8" t="s">
        <v>28</v>
      </c>
      <c r="C23" s="113" t="s">
        <v>10</v>
      </c>
    </row>
    <row r="24" spans="1:4" ht="20.25" thickBot="1">
      <c r="A24" s="95" t="s">
        <v>191</v>
      </c>
      <c r="B24" s="114" t="s">
        <v>29</v>
      </c>
      <c r="C24" s="115" t="s">
        <v>10</v>
      </c>
    </row>
    <row r="25" spans="1:4" ht="20.25" thickBot="1">
      <c r="A25" s="110"/>
      <c r="B25" s="110"/>
      <c r="C25" s="111"/>
    </row>
    <row r="26" spans="1:4" ht="20.25" thickBot="1">
      <c r="A26" s="247" t="s">
        <v>90</v>
      </c>
      <c r="B26" s="248"/>
      <c r="C26" s="249"/>
    </row>
    <row r="27" spans="1:4" ht="20.25" thickBot="1">
      <c r="A27" s="4" t="s">
        <v>0</v>
      </c>
      <c r="B27" s="4" t="s">
        <v>9</v>
      </c>
      <c r="C27" s="4" t="s">
        <v>8</v>
      </c>
      <c r="D27" s="82"/>
    </row>
    <row r="28" spans="1:4" ht="20.25" thickBot="1">
      <c r="A28" s="5" t="s">
        <v>197</v>
      </c>
      <c r="B28" s="8" t="s">
        <v>30</v>
      </c>
      <c r="C28" s="6">
        <v>33</v>
      </c>
      <c r="D28" s="26" t="s">
        <v>20</v>
      </c>
    </row>
    <row r="29" spans="1:4" ht="20.25" thickBot="1">
      <c r="A29" s="5" t="s">
        <v>198</v>
      </c>
      <c r="B29" s="8" t="s">
        <v>30</v>
      </c>
      <c r="C29" s="6">
        <v>36</v>
      </c>
      <c r="D29" s="26" t="s">
        <v>20</v>
      </c>
    </row>
    <row r="30" spans="1:4" ht="20.25" thickBot="1">
      <c r="A30" s="5" t="s">
        <v>199</v>
      </c>
      <c r="B30" s="8" t="s">
        <v>30</v>
      </c>
      <c r="C30" s="6">
        <v>39</v>
      </c>
      <c r="D30" s="26" t="s">
        <v>20</v>
      </c>
    </row>
    <row r="31" spans="1:4" ht="20.25" thickBot="1">
      <c r="A31" s="116" t="s">
        <v>200</v>
      </c>
      <c r="B31" s="114" t="s">
        <v>30</v>
      </c>
      <c r="C31" s="117">
        <v>39</v>
      </c>
      <c r="D31" s="26" t="s">
        <v>20</v>
      </c>
    </row>
  </sheetData>
  <sortState ref="A10:C24">
    <sortCondition ref="C10:C24"/>
  </sortState>
  <mergeCells count="8">
    <mergeCell ref="A26:C26"/>
    <mergeCell ref="A5:C5"/>
    <mergeCell ref="A8:C8"/>
    <mergeCell ref="A1:C1"/>
    <mergeCell ref="A2:C2"/>
    <mergeCell ref="A3:C3"/>
    <mergeCell ref="A4:C4"/>
    <mergeCell ref="A6:C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JUV</vt:lpstr>
      <vt:lpstr>M 18</vt:lpstr>
      <vt:lpstr>M 15</vt:lpstr>
      <vt:lpstr>M 13</vt:lpstr>
      <vt:lpstr>ALBATROS</vt:lpstr>
      <vt:lpstr>EAGLES</vt:lpstr>
      <vt:lpstr>BIRDIES</vt:lpstr>
      <vt:lpstr>PROMOCIONALES</vt:lpstr>
      <vt:lpstr>5 H Y H.A. Y GGII</vt:lpstr>
      <vt:lpstr>ENTREGA C-HCP</vt:lpstr>
      <vt:lpstr>ENTREGA S-HCP</vt:lpstr>
      <vt:lpstr>HORARIOS</vt:lpstr>
      <vt:lpstr>TODOS GROSS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</cp:lastModifiedBy>
  <cp:lastPrinted>2021-03-22T12:06:43Z</cp:lastPrinted>
  <dcterms:created xsi:type="dcterms:W3CDTF">2000-04-30T13:23:02Z</dcterms:created>
  <dcterms:modified xsi:type="dcterms:W3CDTF">2021-03-22T22:00:11Z</dcterms:modified>
</cp:coreProperties>
</file>